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5580" activeTab="1"/>
  </bookViews>
  <sheets>
    <sheet name="PARETO" sheetId="1" r:id="rId1"/>
    <sheet name="REVIS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7" i="2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6"/>
  <c r="L7"/>
  <c r="L8"/>
  <c r="L9"/>
  <c r="L10"/>
  <c r="L11"/>
  <c r="L12"/>
  <c r="L5"/>
  <c r="M6"/>
  <c r="I106"/>
  <c r="F36"/>
  <c r="A124"/>
  <c r="A50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F124"/>
  <c r="G124" s="1"/>
  <c r="F123"/>
  <c r="G123" s="1"/>
  <c r="F122"/>
  <c r="G122" s="1"/>
  <c r="F121"/>
  <c r="G121" s="1"/>
  <c r="F120"/>
  <c r="G120" s="1"/>
  <c r="F119"/>
  <c r="G119" s="1"/>
  <c r="J118"/>
  <c r="F118"/>
  <c r="F117"/>
  <c r="F106"/>
  <c r="G106" s="1"/>
  <c r="F116"/>
  <c r="G116" s="1"/>
  <c r="F115"/>
  <c r="G115" s="1"/>
  <c r="F114"/>
  <c r="F113"/>
  <c r="G113" s="1"/>
  <c r="F112"/>
  <c r="G112" s="1"/>
  <c r="F111"/>
  <c r="G111" s="1"/>
  <c r="F110"/>
  <c r="F109"/>
  <c r="G109" s="1"/>
  <c r="F108"/>
  <c r="F107"/>
  <c r="G107" s="1"/>
  <c r="F105"/>
  <c r="F104"/>
  <c r="G104" s="1"/>
  <c r="F103"/>
  <c r="F102"/>
  <c r="G102" s="1"/>
  <c r="F101"/>
  <c r="F100"/>
  <c r="G100" s="1"/>
  <c r="F99"/>
  <c r="F98"/>
  <c r="G98" s="1"/>
  <c r="F97"/>
  <c r="F96"/>
  <c r="G96" s="1"/>
  <c r="F95"/>
  <c r="F94"/>
  <c r="G94" s="1"/>
  <c r="F93"/>
  <c r="F92"/>
  <c r="G92" s="1"/>
  <c r="F91"/>
  <c r="F90"/>
  <c r="G90" s="1"/>
  <c r="F89"/>
  <c r="F88"/>
  <c r="G88" s="1"/>
  <c r="F87"/>
  <c r="F86"/>
  <c r="G86" s="1"/>
  <c r="F85"/>
  <c r="J84"/>
  <c r="F84"/>
  <c r="F83"/>
  <c r="G83" s="1"/>
  <c r="F82"/>
  <c r="F81"/>
  <c r="G81" s="1"/>
  <c r="F80"/>
  <c r="F79"/>
  <c r="G79" s="1"/>
  <c r="F78"/>
  <c r="F77"/>
  <c r="G77" s="1"/>
  <c r="F76"/>
  <c r="F75"/>
  <c r="G75" s="1"/>
  <c r="F74"/>
  <c r="F73"/>
  <c r="G73" s="1"/>
  <c r="F72"/>
  <c r="F71"/>
  <c r="G71" s="1"/>
  <c r="F70"/>
  <c r="F68"/>
  <c r="G68" s="1"/>
  <c r="F67"/>
  <c r="F66"/>
  <c r="G66" s="1"/>
  <c r="F65"/>
  <c r="F64"/>
  <c r="G64" s="1"/>
  <c r="F63"/>
  <c r="F62"/>
  <c r="G62" s="1"/>
  <c r="J61"/>
  <c r="F61"/>
  <c r="G61" s="1"/>
  <c r="F60"/>
  <c r="F59"/>
  <c r="G59" s="1"/>
  <c r="F58"/>
  <c r="F57"/>
  <c r="G57" s="1"/>
  <c r="F56"/>
  <c r="F55"/>
  <c r="G55" s="1"/>
  <c r="F54"/>
  <c r="G54" s="1"/>
  <c r="F53"/>
  <c r="F52"/>
  <c r="G52" s="1"/>
  <c r="F51"/>
  <c r="F50"/>
  <c r="G50" s="1"/>
  <c r="F49"/>
  <c r="F48"/>
  <c r="F47"/>
  <c r="G47" s="1"/>
  <c r="F46"/>
  <c r="G46" s="1"/>
  <c r="F45"/>
  <c r="G45" s="1"/>
  <c r="F44"/>
  <c r="G44" s="1"/>
  <c r="F43"/>
  <c r="G43" s="1"/>
  <c r="F42"/>
  <c r="F41"/>
  <c r="G41" s="1"/>
  <c r="F40"/>
  <c r="G40" s="1"/>
  <c r="F39"/>
  <c r="G39" s="1"/>
  <c r="F38"/>
  <c r="F37"/>
  <c r="G37" s="1"/>
  <c r="F35"/>
  <c r="G35" s="1"/>
  <c r="F34"/>
  <c r="F33"/>
  <c r="G33" s="1"/>
  <c r="F32"/>
  <c r="F31"/>
  <c r="G31" s="1"/>
  <c r="F30"/>
  <c r="F29"/>
  <c r="G29" s="1"/>
  <c r="F28"/>
  <c r="F27"/>
  <c r="G27" s="1"/>
  <c r="F26"/>
  <c r="J25"/>
  <c r="F25"/>
  <c r="F24"/>
  <c r="G24" s="1"/>
  <c r="F23"/>
  <c r="F22"/>
  <c r="G22" s="1"/>
  <c r="F21"/>
  <c r="F69"/>
  <c r="G69" s="1"/>
  <c r="F20"/>
  <c r="F19"/>
  <c r="F18"/>
  <c r="G18" s="1"/>
  <c r="F17"/>
  <c r="F16"/>
  <c r="G16" s="1"/>
  <c r="F15"/>
  <c r="F13"/>
  <c r="G13" s="1"/>
  <c r="J14"/>
  <c r="F14"/>
  <c r="G14" s="1"/>
  <c r="F12"/>
  <c r="F11"/>
  <c r="G11" s="1"/>
  <c r="F10"/>
  <c r="G10" s="1"/>
  <c r="F9"/>
  <c r="J8"/>
  <c r="F8"/>
  <c r="F7"/>
  <c r="F6"/>
  <c r="G6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F5"/>
  <c r="G5" s="1"/>
  <c r="M7" i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F60"/>
  <c r="G60" s="1"/>
  <c r="F40"/>
  <c r="G40" s="1"/>
  <c r="F54"/>
  <c r="G54" s="1"/>
  <c r="F22"/>
  <c r="G22" s="1"/>
  <c r="F24"/>
  <c r="G24" s="1"/>
  <c r="F12"/>
  <c r="G12" s="1"/>
  <c r="F6"/>
  <c r="F7"/>
  <c r="F9"/>
  <c r="F10"/>
  <c r="F11"/>
  <c r="F13"/>
  <c r="F14"/>
  <c r="F15"/>
  <c r="F16"/>
  <c r="F17"/>
  <c r="F18"/>
  <c r="F19"/>
  <c r="F20"/>
  <c r="F21"/>
  <c r="F23"/>
  <c r="F25"/>
  <c r="F26"/>
  <c r="F27"/>
  <c r="F28"/>
  <c r="F29"/>
  <c r="F30"/>
  <c r="F31"/>
  <c r="F32"/>
  <c r="F33"/>
  <c r="F34"/>
  <c r="F35"/>
  <c r="F36"/>
  <c r="F37"/>
  <c r="F38"/>
  <c r="F39"/>
  <c r="F41"/>
  <c r="F42"/>
  <c r="F43"/>
  <c r="F44"/>
  <c r="F45"/>
  <c r="F46"/>
  <c r="F47"/>
  <c r="F48"/>
  <c r="F49"/>
  <c r="F50"/>
  <c r="F51"/>
  <c r="F52"/>
  <c r="F53"/>
  <c r="F55"/>
  <c r="F56"/>
  <c r="F57"/>
  <c r="F58"/>
  <c r="F59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G116" s="1"/>
  <c r="F117"/>
  <c r="F118"/>
  <c r="F119"/>
  <c r="F120"/>
  <c r="F121"/>
  <c r="F122"/>
  <c r="F123"/>
  <c r="F124"/>
  <c r="G124" s="1"/>
  <c r="F125"/>
  <c r="F126"/>
  <c r="F127"/>
  <c r="F128"/>
  <c r="G128" s="1"/>
  <c r="F129"/>
  <c r="F8"/>
  <c r="I8" s="1"/>
  <c r="K8" s="1"/>
  <c r="L8" s="1"/>
  <c r="F5"/>
  <c r="G8"/>
  <c r="G125"/>
  <c r="J123"/>
  <c r="G118"/>
  <c r="G121"/>
  <c r="G113"/>
  <c r="G108"/>
  <c r="G112"/>
  <c r="G107"/>
  <c r="G117"/>
  <c r="G99"/>
  <c r="G97"/>
  <c r="G95"/>
  <c r="J89"/>
  <c r="G106"/>
  <c r="G111"/>
  <c r="G103"/>
  <c r="G87"/>
  <c r="G100"/>
  <c r="G88"/>
  <c r="G76"/>
  <c r="G78"/>
  <c r="G86"/>
  <c r="G82"/>
  <c r="G84"/>
  <c r="G73"/>
  <c r="G68"/>
  <c r="G75"/>
  <c r="G64"/>
  <c r="G92"/>
  <c r="G66"/>
  <c r="J67"/>
  <c r="G65"/>
  <c r="G58"/>
  <c r="G56"/>
  <c r="G52"/>
  <c r="G55"/>
  <c r="G61"/>
  <c r="G48"/>
  <c r="G44"/>
  <c r="G47"/>
  <c r="G46"/>
  <c r="G41"/>
  <c r="G45"/>
  <c r="G39"/>
  <c r="G53"/>
  <c r="G50"/>
  <c r="G49"/>
  <c r="G42"/>
  <c r="G38"/>
  <c r="G34"/>
  <c r="G36"/>
  <c r="G37"/>
  <c r="G43"/>
  <c r="G33"/>
  <c r="G30"/>
  <c r="J29"/>
  <c r="G29"/>
  <c r="G31"/>
  <c r="G20"/>
  <c r="G23"/>
  <c r="G28"/>
  <c r="G19"/>
  <c r="J15"/>
  <c r="G14"/>
  <c r="G13"/>
  <c r="J9"/>
  <c r="G9"/>
  <c r="G7"/>
  <c r="G5"/>
  <c r="G36" i="2" l="1"/>
  <c r="I36" s="1"/>
  <c r="K36" s="1"/>
  <c r="I13"/>
  <c r="I45"/>
  <c r="K45" s="1"/>
  <c r="I47"/>
  <c r="K47" s="1"/>
  <c r="I40"/>
  <c r="K40" s="1"/>
  <c r="G42"/>
  <c r="I42" s="1"/>
  <c r="K42" s="1"/>
  <c r="G49"/>
  <c r="I49" s="1"/>
  <c r="K49" s="1"/>
  <c r="I50"/>
  <c r="K50" s="1"/>
  <c r="I112"/>
  <c r="K112" s="1"/>
  <c r="G114"/>
  <c r="I114" s="1"/>
  <c r="K114" s="1"/>
  <c r="I116"/>
  <c r="K116" s="1"/>
  <c r="G117"/>
  <c r="I117" s="1"/>
  <c r="K117" s="1"/>
  <c r="G118"/>
  <c r="I118" s="1"/>
  <c r="K118" s="1"/>
  <c r="I5"/>
  <c r="K5" s="1"/>
  <c r="I6"/>
  <c r="K6" s="1"/>
  <c r="G7"/>
  <c r="I7" s="1"/>
  <c r="K7" s="1"/>
  <c r="G8"/>
  <c r="I8" s="1"/>
  <c r="G9"/>
  <c r="I9" s="1"/>
  <c r="K9" s="1"/>
  <c r="I10"/>
  <c r="K10" s="1"/>
  <c r="I11"/>
  <c r="K11" s="1"/>
  <c r="G12"/>
  <c r="I12" s="1"/>
  <c r="K12" s="1"/>
  <c r="I14"/>
  <c r="K14" s="1"/>
  <c r="K13"/>
  <c r="G15"/>
  <c r="I15" s="1"/>
  <c r="K15" s="1"/>
  <c r="I16"/>
  <c r="K16" s="1"/>
  <c r="G17"/>
  <c r="I17" s="1"/>
  <c r="K17" s="1"/>
  <c r="I18"/>
  <c r="K18" s="1"/>
  <c r="G19"/>
  <c r="I19" s="1"/>
  <c r="K19" s="1"/>
  <c r="G20"/>
  <c r="I20" s="1"/>
  <c r="K20" s="1"/>
  <c r="I69"/>
  <c r="K69" s="1"/>
  <c r="G21"/>
  <c r="I21" s="1"/>
  <c r="K21" s="1"/>
  <c r="I22"/>
  <c r="K22" s="1"/>
  <c r="G23"/>
  <c r="I23" s="1"/>
  <c r="K23" s="1"/>
  <c r="I24"/>
  <c r="K24" s="1"/>
  <c r="G25"/>
  <c r="I25" s="1"/>
  <c r="K25" s="1"/>
  <c r="G26"/>
  <c r="I26" s="1"/>
  <c r="K26" s="1"/>
  <c r="I27"/>
  <c r="K27" s="1"/>
  <c r="G28"/>
  <c r="I28" s="1"/>
  <c r="K28" s="1"/>
  <c r="I29"/>
  <c r="K29" s="1"/>
  <c r="G30"/>
  <c r="I30" s="1"/>
  <c r="K30" s="1"/>
  <c r="I31"/>
  <c r="K31" s="1"/>
  <c r="G32"/>
  <c r="I32" s="1"/>
  <c r="K32" s="1"/>
  <c r="I33"/>
  <c r="K33" s="1"/>
  <c r="G34"/>
  <c r="I34" s="1"/>
  <c r="K34" s="1"/>
  <c r="I35"/>
  <c r="K35" s="1"/>
  <c r="I37"/>
  <c r="K37" s="1"/>
  <c r="G38"/>
  <c r="I38" s="1"/>
  <c r="K38" s="1"/>
  <c r="I39"/>
  <c r="K39" s="1"/>
  <c r="I44"/>
  <c r="K44" s="1"/>
  <c r="I46"/>
  <c r="K46" s="1"/>
  <c r="I41"/>
  <c r="K41" s="1"/>
  <c r="I43"/>
  <c r="K43" s="1"/>
  <c r="G48"/>
  <c r="I48" s="1"/>
  <c r="K48" s="1"/>
  <c r="G51"/>
  <c r="I51" s="1"/>
  <c r="K51" s="1"/>
  <c r="I52"/>
  <c r="K52" s="1"/>
  <c r="G53"/>
  <c r="I53" s="1"/>
  <c r="K53" s="1"/>
  <c r="I54"/>
  <c r="K54" s="1"/>
  <c r="I55"/>
  <c r="K55" s="1"/>
  <c r="G56"/>
  <c r="I56" s="1"/>
  <c r="K56" s="1"/>
  <c r="I57"/>
  <c r="K57" s="1"/>
  <c r="G58"/>
  <c r="I58" s="1"/>
  <c r="K58" s="1"/>
  <c r="I59"/>
  <c r="K59" s="1"/>
  <c r="G60"/>
  <c r="I60" s="1"/>
  <c r="K60" s="1"/>
  <c r="I61"/>
  <c r="K61" s="1"/>
  <c r="I62"/>
  <c r="K62" s="1"/>
  <c r="G63"/>
  <c r="I63" s="1"/>
  <c r="K63" s="1"/>
  <c r="I64"/>
  <c r="K64" s="1"/>
  <c r="G65"/>
  <c r="I65" s="1"/>
  <c r="K65" s="1"/>
  <c r="I66"/>
  <c r="K66" s="1"/>
  <c r="G67"/>
  <c r="I67" s="1"/>
  <c r="K67" s="1"/>
  <c r="I68"/>
  <c r="K68" s="1"/>
  <c r="G70"/>
  <c r="I70" s="1"/>
  <c r="K70" s="1"/>
  <c r="I71"/>
  <c r="K71" s="1"/>
  <c r="G72"/>
  <c r="I72" s="1"/>
  <c r="K72" s="1"/>
  <c r="I73"/>
  <c r="K73" s="1"/>
  <c r="G74"/>
  <c r="I74" s="1"/>
  <c r="K74" s="1"/>
  <c r="I75"/>
  <c r="K75" s="1"/>
  <c r="G76"/>
  <c r="I76" s="1"/>
  <c r="K76" s="1"/>
  <c r="I77"/>
  <c r="K77" s="1"/>
  <c r="G78"/>
  <c r="I78" s="1"/>
  <c r="K78" s="1"/>
  <c r="I79"/>
  <c r="K79" s="1"/>
  <c r="G80"/>
  <c r="I80" s="1"/>
  <c r="K80" s="1"/>
  <c r="I81"/>
  <c r="K81" s="1"/>
  <c r="G82"/>
  <c r="I82" s="1"/>
  <c r="K82" s="1"/>
  <c r="I83"/>
  <c r="K83" s="1"/>
  <c r="G84"/>
  <c r="I84" s="1"/>
  <c r="K84" s="1"/>
  <c r="G85"/>
  <c r="I85" s="1"/>
  <c r="K85" s="1"/>
  <c r="I86"/>
  <c r="K86" s="1"/>
  <c r="G87"/>
  <c r="I87" s="1"/>
  <c r="K87" s="1"/>
  <c r="I88"/>
  <c r="K88" s="1"/>
  <c r="G89"/>
  <c r="I89" s="1"/>
  <c r="K89" s="1"/>
  <c r="I90"/>
  <c r="K90" s="1"/>
  <c r="G91"/>
  <c r="I91" s="1"/>
  <c r="K91" s="1"/>
  <c r="I92"/>
  <c r="K92" s="1"/>
  <c r="G93"/>
  <c r="I93" s="1"/>
  <c r="K93" s="1"/>
  <c r="I94"/>
  <c r="K94" s="1"/>
  <c r="G95"/>
  <c r="I95" s="1"/>
  <c r="K95" s="1"/>
  <c r="I96"/>
  <c r="K96" s="1"/>
  <c r="G97"/>
  <c r="I97" s="1"/>
  <c r="K97" s="1"/>
  <c r="I98"/>
  <c r="K98" s="1"/>
  <c r="G99"/>
  <c r="I99" s="1"/>
  <c r="K99" s="1"/>
  <c r="I100"/>
  <c r="K100" s="1"/>
  <c r="G101"/>
  <c r="I101" s="1"/>
  <c r="K101" s="1"/>
  <c r="I102"/>
  <c r="K102" s="1"/>
  <c r="G103"/>
  <c r="I103" s="1"/>
  <c r="K103" s="1"/>
  <c r="I104"/>
  <c r="K104" s="1"/>
  <c r="G105"/>
  <c r="I105" s="1"/>
  <c r="K105" s="1"/>
  <c r="I107"/>
  <c r="K107" s="1"/>
  <c r="G108"/>
  <c r="I108" s="1"/>
  <c r="K108" s="1"/>
  <c r="I109"/>
  <c r="K109" s="1"/>
  <c r="G110"/>
  <c r="I110" s="1"/>
  <c r="K110" s="1"/>
  <c r="I111"/>
  <c r="K111" s="1"/>
  <c r="I113"/>
  <c r="K113" s="1"/>
  <c r="I115"/>
  <c r="K115" s="1"/>
  <c r="K106"/>
  <c r="K125" s="1"/>
  <c r="I119"/>
  <c r="K119" s="1"/>
  <c r="I120"/>
  <c r="K120" s="1"/>
  <c r="I121"/>
  <c r="K121" s="1"/>
  <c r="I122"/>
  <c r="K122" s="1"/>
  <c r="K123"/>
  <c r="I124"/>
  <c r="K124" s="1"/>
  <c r="I12" i="1"/>
  <c r="K12" s="1"/>
  <c r="L12" s="1"/>
  <c r="I24"/>
  <c r="K24" s="1"/>
  <c r="L24" s="1"/>
  <c r="I22"/>
  <c r="K22" s="1"/>
  <c r="L22" s="1"/>
  <c r="I54"/>
  <c r="K54" s="1"/>
  <c r="L54" s="1"/>
  <c r="I40"/>
  <c r="K40" s="1"/>
  <c r="L40" s="1"/>
  <c r="I60"/>
  <c r="K60" s="1"/>
  <c r="L60" s="1"/>
  <c r="I37"/>
  <c r="K37" s="1"/>
  <c r="L37" s="1"/>
  <c r="I42"/>
  <c r="K42" s="1"/>
  <c r="L42" s="1"/>
  <c r="I39"/>
  <c r="K39" s="1"/>
  <c r="L39" s="1"/>
  <c r="I47"/>
  <c r="K47" s="1"/>
  <c r="L47" s="1"/>
  <c r="I55"/>
  <c r="K55" s="1"/>
  <c r="L55" s="1"/>
  <c r="I34"/>
  <c r="K34" s="1"/>
  <c r="L34" s="1"/>
  <c r="I50"/>
  <c r="K50" s="1"/>
  <c r="L50" s="1"/>
  <c r="I41"/>
  <c r="K41" s="1"/>
  <c r="L41" s="1"/>
  <c r="I48"/>
  <c r="K48" s="1"/>
  <c r="L48" s="1"/>
  <c r="I5"/>
  <c r="K5" s="1"/>
  <c r="G6"/>
  <c r="I6" s="1"/>
  <c r="K6" s="1"/>
  <c r="L6" s="1"/>
  <c r="M6" s="1"/>
  <c r="I7"/>
  <c r="K7" s="1"/>
  <c r="L7" s="1"/>
  <c r="G10"/>
  <c r="I10" s="1"/>
  <c r="K10" s="1"/>
  <c r="L10" s="1"/>
  <c r="I9"/>
  <c r="K9" s="1"/>
  <c r="L9" s="1"/>
  <c r="I13"/>
  <c r="K13" s="1"/>
  <c r="L13" s="1"/>
  <c r="G11"/>
  <c r="I11" s="1"/>
  <c r="K11" s="1"/>
  <c r="L11" s="1"/>
  <c r="I14"/>
  <c r="K14" s="1"/>
  <c r="L14" s="1"/>
  <c r="G15"/>
  <c r="I15" s="1"/>
  <c r="K15" s="1"/>
  <c r="L15" s="1"/>
  <c r="G17"/>
  <c r="I17" s="1"/>
  <c r="K17" s="1"/>
  <c r="L17" s="1"/>
  <c r="I19"/>
  <c r="K19" s="1"/>
  <c r="L19" s="1"/>
  <c r="G16"/>
  <c r="I16" s="1"/>
  <c r="K16" s="1"/>
  <c r="L16" s="1"/>
  <c r="I28"/>
  <c r="K28" s="1"/>
  <c r="L28" s="1"/>
  <c r="G18"/>
  <c r="I18" s="1"/>
  <c r="K18" s="1"/>
  <c r="L18" s="1"/>
  <c r="I23"/>
  <c r="K23" s="1"/>
  <c r="L23" s="1"/>
  <c r="G21"/>
  <c r="I21" s="1"/>
  <c r="K21" s="1"/>
  <c r="L21" s="1"/>
  <c r="I20"/>
  <c r="K20" s="1"/>
  <c r="L20" s="1"/>
  <c r="G26"/>
  <c r="I26" s="1"/>
  <c r="K26" s="1"/>
  <c r="L26" s="1"/>
  <c r="I31"/>
  <c r="K31" s="1"/>
  <c r="L31" s="1"/>
  <c r="G25"/>
  <c r="I25" s="1"/>
  <c r="K25" s="1"/>
  <c r="L25" s="1"/>
  <c r="G27"/>
  <c r="I27" s="1"/>
  <c r="K27" s="1"/>
  <c r="L27" s="1"/>
  <c r="I29"/>
  <c r="K29" s="1"/>
  <c r="L29" s="1"/>
  <c r="I30"/>
  <c r="K30" s="1"/>
  <c r="L30" s="1"/>
  <c r="G32"/>
  <c r="I32" s="1"/>
  <c r="K32" s="1"/>
  <c r="L32" s="1"/>
  <c r="I33"/>
  <c r="K33" s="1"/>
  <c r="L33" s="1"/>
  <c r="G35"/>
  <c r="I35" s="1"/>
  <c r="K35" s="1"/>
  <c r="L35" s="1"/>
  <c r="I43"/>
  <c r="K43" s="1"/>
  <c r="L43" s="1"/>
  <c r="I36"/>
  <c r="K36" s="1"/>
  <c r="L36" s="1"/>
  <c r="I38"/>
  <c r="K38" s="1"/>
  <c r="L38" s="1"/>
  <c r="I49"/>
  <c r="K49" s="1"/>
  <c r="L49" s="1"/>
  <c r="I53"/>
  <c r="K53" s="1"/>
  <c r="L53" s="1"/>
  <c r="I45"/>
  <c r="K45" s="1"/>
  <c r="L45" s="1"/>
  <c r="I46"/>
  <c r="K46" s="1"/>
  <c r="L46" s="1"/>
  <c r="I44"/>
  <c r="K44" s="1"/>
  <c r="L44" s="1"/>
  <c r="I61"/>
  <c r="K61" s="1"/>
  <c r="L61" s="1"/>
  <c r="G51"/>
  <c r="I51" s="1"/>
  <c r="K51" s="1"/>
  <c r="L51" s="1"/>
  <c r="I52"/>
  <c r="K52" s="1"/>
  <c r="L52" s="1"/>
  <c r="G77"/>
  <c r="I77" s="1"/>
  <c r="K77" s="1"/>
  <c r="L77" s="1"/>
  <c r="I56"/>
  <c r="K56" s="1"/>
  <c r="L56" s="1"/>
  <c r="G59"/>
  <c r="I59" s="1"/>
  <c r="K59" s="1"/>
  <c r="L59" s="1"/>
  <c r="I58"/>
  <c r="K58" s="1"/>
  <c r="L58" s="1"/>
  <c r="G57"/>
  <c r="I57" s="1"/>
  <c r="K57" s="1"/>
  <c r="L57" s="1"/>
  <c r="I65"/>
  <c r="K65" s="1"/>
  <c r="L65" s="1"/>
  <c r="G67"/>
  <c r="I67" s="1"/>
  <c r="K67" s="1"/>
  <c r="L67" s="1"/>
  <c r="G63"/>
  <c r="I63" s="1"/>
  <c r="K63" s="1"/>
  <c r="L63" s="1"/>
  <c r="I66"/>
  <c r="K66" s="1"/>
  <c r="L66" s="1"/>
  <c r="G62"/>
  <c r="I62" s="1"/>
  <c r="K62" s="1"/>
  <c r="L62" s="1"/>
  <c r="I92"/>
  <c r="K92" s="1"/>
  <c r="L92" s="1"/>
  <c r="G70"/>
  <c r="I70" s="1"/>
  <c r="K70" s="1"/>
  <c r="L70" s="1"/>
  <c r="I64"/>
  <c r="K64" s="1"/>
  <c r="L64" s="1"/>
  <c r="G83"/>
  <c r="I83" s="1"/>
  <c r="K83" s="1"/>
  <c r="L83" s="1"/>
  <c r="I75"/>
  <c r="K75" s="1"/>
  <c r="L75" s="1"/>
  <c r="G72"/>
  <c r="I72" s="1"/>
  <c r="K72" s="1"/>
  <c r="L72" s="1"/>
  <c r="I68"/>
  <c r="K68" s="1"/>
  <c r="L68" s="1"/>
  <c r="G69"/>
  <c r="I69" s="1"/>
  <c r="K69" s="1"/>
  <c r="L69" s="1"/>
  <c r="I73"/>
  <c r="K73" s="1"/>
  <c r="L73" s="1"/>
  <c r="G74"/>
  <c r="I74" s="1"/>
  <c r="K74" s="1"/>
  <c r="L74" s="1"/>
  <c r="I84"/>
  <c r="K84" s="1"/>
  <c r="L84" s="1"/>
  <c r="G71"/>
  <c r="I71" s="1"/>
  <c r="K71" s="1"/>
  <c r="L71" s="1"/>
  <c r="I82"/>
  <c r="K82" s="1"/>
  <c r="L82" s="1"/>
  <c r="G85"/>
  <c r="I85" s="1"/>
  <c r="K85" s="1"/>
  <c r="L85" s="1"/>
  <c r="I86"/>
  <c r="K86" s="1"/>
  <c r="L86" s="1"/>
  <c r="G102"/>
  <c r="I102" s="1"/>
  <c r="K102" s="1"/>
  <c r="L102" s="1"/>
  <c r="I78"/>
  <c r="K78" s="1"/>
  <c r="L78" s="1"/>
  <c r="G79"/>
  <c r="I79" s="1"/>
  <c r="K79" s="1"/>
  <c r="L79" s="1"/>
  <c r="I76"/>
  <c r="K76" s="1"/>
  <c r="L76" s="1"/>
  <c r="I88"/>
  <c r="K88" s="1"/>
  <c r="L88" s="1"/>
  <c r="G80"/>
  <c r="I80" s="1"/>
  <c r="K80" s="1"/>
  <c r="L80" s="1"/>
  <c r="I100"/>
  <c r="K100" s="1"/>
  <c r="L100" s="1"/>
  <c r="G93"/>
  <c r="I93" s="1"/>
  <c r="K93" s="1"/>
  <c r="L93" s="1"/>
  <c r="I87"/>
  <c r="K87" s="1"/>
  <c r="L87" s="1"/>
  <c r="G81"/>
  <c r="I81" s="1"/>
  <c r="K81" s="1"/>
  <c r="L81" s="1"/>
  <c r="G90"/>
  <c r="I90" s="1"/>
  <c r="K90" s="1"/>
  <c r="L90" s="1"/>
  <c r="I103"/>
  <c r="K103" s="1"/>
  <c r="L103" s="1"/>
  <c r="G101"/>
  <c r="I101" s="1"/>
  <c r="K101" s="1"/>
  <c r="L101" s="1"/>
  <c r="I111"/>
  <c r="K111" s="1"/>
  <c r="L111" s="1"/>
  <c r="G94"/>
  <c r="I94" s="1"/>
  <c r="K94" s="1"/>
  <c r="L94" s="1"/>
  <c r="I106"/>
  <c r="K106" s="1"/>
  <c r="L106" s="1"/>
  <c r="G89"/>
  <c r="I89" s="1"/>
  <c r="K89" s="1"/>
  <c r="L89" s="1"/>
  <c r="G91"/>
  <c r="I91" s="1"/>
  <c r="K91" s="1"/>
  <c r="L91" s="1"/>
  <c r="I95"/>
  <c r="K95" s="1"/>
  <c r="L95" s="1"/>
  <c r="G98"/>
  <c r="I98" s="1"/>
  <c r="K98" s="1"/>
  <c r="L98" s="1"/>
  <c r="I97"/>
  <c r="K97" s="1"/>
  <c r="L97" s="1"/>
  <c r="G96"/>
  <c r="I96" s="1"/>
  <c r="K96" s="1"/>
  <c r="L96" s="1"/>
  <c r="I99"/>
  <c r="K99" s="1"/>
  <c r="L99" s="1"/>
  <c r="G105"/>
  <c r="I105" s="1"/>
  <c r="K105" s="1"/>
  <c r="L105" s="1"/>
  <c r="I117"/>
  <c r="K117" s="1"/>
  <c r="L117" s="1"/>
  <c r="G104"/>
  <c r="I104" s="1"/>
  <c r="K104" s="1"/>
  <c r="L104" s="1"/>
  <c r="I107"/>
  <c r="K107" s="1"/>
  <c r="L107" s="1"/>
  <c r="G110"/>
  <c r="I110" s="1"/>
  <c r="K110" s="1"/>
  <c r="L110" s="1"/>
  <c r="I112"/>
  <c r="K112" s="1"/>
  <c r="L112" s="1"/>
  <c r="G109"/>
  <c r="I109" s="1"/>
  <c r="K109" s="1"/>
  <c r="L109" s="1"/>
  <c r="I108"/>
  <c r="K108" s="1"/>
  <c r="L108" s="1"/>
  <c r="G119"/>
  <c r="I119" s="1"/>
  <c r="K119" s="1"/>
  <c r="L119" s="1"/>
  <c r="I113"/>
  <c r="K113" s="1"/>
  <c r="L113" s="1"/>
  <c r="I116"/>
  <c r="K116" s="1"/>
  <c r="L116" s="1"/>
  <c r="G114"/>
  <c r="I114" s="1"/>
  <c r="K114" s="1"/>
  <c r="L114" s="1"/>
  <c r="I121"/>
  <c r="K121" s="1"/>
  <c r="L121" s="1"/>
  <c r="G115"/>
  <c r="I115" s="1"/>
  <c r="K115" s="1"/>
  <c r="L115" s="1"/>
  <c r="I124"/>
  <c r="K124" s="1"/>
  <c r="L124" s="1"/>
  <c r="G120"/>
  <c r="I120" s="1"/>
  <c r="K120" s="1"/>
  <c r="L120" s="1"/>
  <c r="I118"/>
  <c r="K118" s="1"/>
  <c r="L118" s="1"/>
  <c r="G123"/>
  <c r="I123" s="1"/>
  <c r="K123" s="1"/>
  <c r="L123" s="1"/>
  <c r="G122"/>
  <c r="I122" s="1"/>
  <c r="K122" s="1"/>
  <c r="L122" s="1"/>
  <c r="G126"/>
  <c r="I126" s="1"/>
  <c r="K126" s="1"/>
  <c r="L126" s="1"/>
  <c r="I125"/>
  <c r="K125" s="1"/>
  <c r="L125" s="1"/>
  <c r="G127"/>
  <c r="I127" s="1"/>
  <c r="K127" s="1"/>
  <c r="L127" s="1"/>
  <c r="I128"/>
  <c r="K128" s="1"/>
  <c r="L128" s="1"/>
  <c r="G129"/>
  <c r="I129" s="1"/>
  <c r="K129" s="1"/>
  <c r="L129" s="1"/>
  <c r="K130" l="1"/>
  <c r="L5"/>
  <c r="Q121"/>
  <c r="Q23" l="1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K8" i="2"/>
</calcChain>
</file>

<file path=xl/sharedStrings.xml><?xml version="1.0" encoding="utf-8"?>
<sst xmlns="http://schemas.openxmlformats.org/spreadsheetml/2006/main" count="990" uniqueCount="162">
  <si>
    <t>METODE PERENCANAAN KONSUMSI</t>
  </si>
  <si>
    <t>CA</t>
  </si>
  <si>
    <t>SS=T/BULANxCA</t>
  </si>
  <si>
    <t>CT=(CAXT)+SS-SISA STOCK</t>
  </si>
  <si>
    <t>NILAI=HARGA BELI X TOTAL KEBUTUHAN</t>
  </si>
  <si>
    <t>NILAI/TOTAL NILAI X 100%</t>
  </si>
  <si>
    <t>TOTAL %</t>
  </si>
  <si>
    <t>NO</t>
  </si>
  <si>
    <t>NAMA OBAT</t>
  </si>
  <si>
    <t>QTY TERJUAL</t>
  </si>
  <si>
    <t>Safety Stock (50%)</t>
  </si>
  <si>
    <t>Sisa Stock</t>
  </si>
  <si>
    <t>total kebutuhan</t>
  </si>
  <si>
    <t>HARGA BELI</t>
  </si>
  <si>
    <t>total kebutuhan dana</t>
  </si>
  <si>
    <t>%</t>
  </si>
  <si>
    <t>% KUMULATIF</t>
  </si>
  <si>
    <t>KATEGORI</t>
  </si>
  <si>
    <t>JAN</t>
  </si>
  <si>
    <t>FEB</t>
  </si>
  <si>
    <t>MAR</t>
  </si>
  <si>
    <t>RATA2</t>
  </si>
  <si>
    <t xml:space="preserve">KETOROLAC 3% </t>
  </si>
  <si>
    <t>A</t>
  </si>
  <si>
    <t>E</t>
  </si>
  <si>
    <t>U</t>
  </si>
  <si>
    <t>METHYLPREDNISOLON INJ 125MG</t>
  </si>
  <si>
    <t>V</t>
  </si>
  <si>
    <t>P</t>
  </si>
  <si>
    <t>RANITIDIN INJ</t>
  </si>
  <si>
    <t>CEFTAZIDIM INJ 1GR</t>
  </si>
  <si>
    <t>CEFTRIAXONE 1GR INJ</t>
  </si>
  <si>
    <t>MEROPENEM 1GR INJ</t>
  </si>
  <si>
    <t>Metronidazol INFUS</t>
  </si>
  <si>
    <t>ONDANCETRON 4MG INJ</t>
  </si>
  <si>
    <t>LANSOPRAZOLE</t>
  </si>
  <si>
    <t>AZITROMYCIN 500MG</t>
  </si>
  <si>
    <t>MEROPENEM 0,5GR INJ</t>
  </si>
  <si>
    <t>CEFOTAXIME 1GR INJ</t>
  </si>
  <si>
    <t>CEFADROXIL 500MG</t>
  </si>
  <si>
    <t xml:space="preserve">FUROSEMIDE INJ  </t>
  </si>
  <si>
    <t>LEVOFLOXACIN INFUS 100ML</t>
  </si>
  <si>
    <t>METHYLPREDNISOLON  4MG</t>
  </si>
  <si>
    <t>RANITIDIN TAB</t>
  </si>
  <si>
    <t>AMINOPHYLLIN INJ</t>
  </si>
  <si>
    <t>AMLODIPIN 5MG</t>
  </si>
  <si>
    <t xml:space="preserve">Ciprofloxacin Infus   </t>
  </si>
  <si>
    <t>AMOXYCYLLIN 500MG</t>
  </si>
  <si>
    <t>B</t>
  </si>
  <si>
    <t>ISDN 5 MG</t>
  </si>
  <si>
    <t>AMLODIPIN 10MG</t>
  </si>
  <si>
    <t>DEXAMETHASONE INJ</t>
  </si>
  <si>
    <t>ASAM TRANEKSAMAT 500MG INJ</t>
  </si>
  <si>
    <t>ASAM MEFENAMAT 500MG</t>
  </si>
  <si>
    <t>PARACETAMOL 500MG</t>
  </si>
  <si>
    <t>CLINDAMISIN 300MG</t>
  </si>
  <si>
    <t>PHYTOMENADION INJ</t>
  </si>
  <si>
    <t>KETOROLAC 1% NJ</t>
  </si>
  <si>
    <t xml:space="preserve">ATROPIN 1ML INJ  </t>
  </si>
  <si>
    <t>TRAMADOL 50MG</t>
  </si>
  <si>
    <t>CIPROFLOXACIN 500 MG</t>
  </si>
  <si>
    <t>KETOKONAZOL</t>
  </si>
  <si>
    <t>MELOXICAM 7,5MG</t>
  </si>
  <si>
    <t>ALKOHOL 70% 100ML</t>
  </si>
  <si>
    <t>N</t>
  </si>
  <si>
    <t>T</t>
  </si>
  <si>
    <t>Antasida Doen SYR</t>
  </si>
  <si>
    <t>ASAM TRANEKSAMAT 500MG</t>
  </si>
  <si>
    <t>METFORMIN 500MG</t>
  </si>
  <si>
    <t>ALPRAZOLAM 0.5MG</t>
  </si>
  <si>
    <t xml:space="preserve">GENTAMISIN INJ  </t>
  </si>
  <si>
    <t>CARBAMAZEPIN 200MG</t>
  </si>
  <si>
    <t xml:space="preserve">DIGOKSIN 0,25MG  </t>
  </si>
  <si>
    <t>CEFADROXIL SYR 125MG</t>
  </si>
  <si>
    <t xml:space="preserve">SIMVASTATIN 10MG  </t>
  </si>
  <si>
    <t xml:space="preserve">Phytomenadion </t>
  </si>
  <si>
    <t>RIFAMPICIN 450MG</t>
  </si>
  <si>
    <t>NIFEDIPIN 10MG</t>
  </si>
  <si>
    <t xml:space="preserve">CAPTOPRIL 25MG  </t>
  </si>
  <si>
    <t>Miconazole cream</t>
  </si>
  <si>
    <t>MELOXICAM 15MG</t>
  </si>
  <si>
    <t>GLIMEPIRIDE 1MG</t>
  </si>
  <si>
    <t>KETOKONAZOL CREAM 2%</t>
  </si>
  <si>
    <t>HYDROCORTISON CR 2,5%</t>
  </si>
  <si>
    <t>DILTIAZEM</t>
  </si>
  <si>
    <t>SPIRAMYCIN 500MG</t>
  </si>
  <si>
    <t>ACYCLOVIR 400MG</t>
  </si>
  <si>
    <t>C</t>
  </si>
  <si>
    <t xml:space="preserve">CAPTOPRIL 12.5MG  </t>
  </si>
  <si>
    <t xml:space="preserve">ALOPURINOL 100MG  </t>
  </si>
  <si>
    <t>FUROSEMIDE TAB</t>
  </si>
  <si>
    <t>ALPRZOLAM 1MG</t>
  </si>
  <si>
    <t>PARACETAMOL SYR</t>
  </si>
  <si>
    <t>CALSIUM LAKTAT</t>
  </si>
  <si>
    <t>INH 300mg</t>
  </si>
  <si>
    <t>DEKSTROMETORFAN 60ML</t>
  </si>
  <si>
    <t>PREDNISONE</t>
  </si>
  <si>
    <t>POVIDON IODIN 60ML</t>
  </si>
  <si>
    <t>DOKSISIKLIN 100 MG</t>
  </si>
  <si>
    <t>ANTIHEMOROID SUPP</t>
  </si>
  <si>
    <t>PYRAZINAMIDE 500MG</t>
  </si>
  <si>
    <t>IBUPROPEN 400MG</t>
  </si>
  <si>
    <t xml:space="preserve">VERAPAMIL </t>
  </si>
  <si>
    <t>AMITRIPTILIN 25MG</t>
  </si>
  <si>
    <t>Omeprazole</t>
  </si>
  <si>
    <t>CTM</t>
  </si>
  <si>
    <t>ERITROMICIN 250MG</t>
  </si>
  <si>
    <t>Salbutamol 2mg</t>
  </si>
  <si>
    <t xml:space="preserve">OBH 100ML  </t>
  </si>
  <si>
    <t>VITAMIN-B COMPLEX</t>
  </si>
  <si>
    <t>LEVOFLOXACIN 500MG</t>
  </si>
  <si>
    <t>DIPHENHYDRAMINE INJ</t>
  </si>
  <si>
    <t>DEKSTROMETORFAN 15MG</t>
  </si>
  <si>
    <t>VITAMIN B1 TAB 50MG</t>
  </si>
  <si>
    <t>PARACETAMOL DROP</t>
  </si>
  <si>
    <t>DEXAMETHASONE TAB</t>
  </si>
  <si>
    <t>KETOROLAC 10MG</t>
  </si>
  <si>
    <t>NATRIUM DICLOFENAC 50MG</t>
  </si>
  <si>
    <t>GLIBENCLAMIDE</t>
  </si>
  <si>
    <t>KETOPROFEN INJ</t>
  </si>
  <si>
    <t>GEMFIBROZIL 300MG</t>
  </si>
  <si>
    <t>ALLOPURINOL 300MG</t>
  </si>
  <si>
    <t>HALOPERIDOL 5 MG</t>
  </si>
  <si>
    <t>FERO SULFAT</t>
  </si>
  <si>
    <t>OFLOXACIN 400MG</t>
  </si>
  <si>
    <t>KETOPROFEN  100MG</t>
  </si>
  <si>
    <t>TRIHEKSIFENIDIL 2MG</t>
  </si>
  <si>
    <t>PIRIDOXIN 10MG</t>
  </si>
  <si>
    <t>Antasida Doen</t>
  </si>
  <si>
    <t>HALOPERIDOL 1.5MG</t>
  </si>
  <si>
    <t>Piroksikam 10mg</t>
  </si>
  <si>
    <t>GENTAMYCIN EYE DROP</t>
  </si>
  <si>
    <t>CLONIDINE</t>
  </si>
  <si>
    <t>AMOXILLIN SYR</t>
  </si>
  <si>
    <t>HALOPERIDOL 0.5MG</t>
  </si>
  <si>
    <t>ACYCLOVIR CREAM 5GR</t>
  </si>
  <si>
    <t>Vit. C  50MG TAB</t>
  </si>
  <si>
    <t>BETAMETASON CREAM</t>
  </si>
  <si>
    <t xml:space="preserve">PHENOBARBITAL 30MG </t>
  </si>
  <si>
    <t>Propanolol 40mg</t>
  </si>
  <si>
    <t>SALBUTAMOL 4MG</t>
  </si>
  <si>
    <t>CLINDAMISIN 150MG</t>
  </si>
  <si>
    <t>Metronidazol 500MG</t>
  </si>
  <si>
    <t>DIMENHIDRINAT 50MG</t>
  </si>
  <si>
    <t>PIROKSIKAM 20MG</t>
  </si>
  <si>
    <t>COTRIMOXSAZOL SYR</t>
  </si>
  <si>
    <t>ERYTHROMYCIN SYR</t>
  </si>
  <si>
    <t>PROPANOLOL 10MG</t>
  </si>
  <si>
    <t>PROPILTIOURASIL</t>
  </si>
  <si>
    <t>BROAD CED INJ 1 GRM</t>
  </si>
  <si>
    <t>TAXEGRAM INJ 1 GRM</t>
  </si>
  <si>
    <t xml:space="preserve">CERNEVIT INJ </t>
  </si>
  <si>
    <t>OPINACEA TAB</t>
  </si>
  <si>
    <t>ZEGAVIT</t>
  </si>
  <si>
    <t>AVITER</t>
  </si>
  <si>
    <t>GLISODIN CAP</t>
  </si>
  <si>
    <t>ANALISIS PARETO KEBUTUHAN OBAT NOVEMBER 2011</t>
  </si>
  <si>
    <t xml:space="preserve">ANGGARAN YANG TERSEDIA 190.000.000 </t>
  </si>
  <si>
    <t>MENGGANTI OBAT NONESENSIAL KE GENERIK/ DITIADAKAN SESUAI MUSYAWARAH DENGAN KETUA PFT</t>
  </si>
  <si>
    <t>MENGGANTI OBAT BERMERK KE GENERIK SESUAI MUSYAWARAH DENGAN KETUA PFT</t>
  </si>
  <si>
    <t>NEUROBION 5000 INJ</t>
  </si>
  <si>
    <t xml:space="preserve">ANGGARAN YANG TERSEDIA 187.500.000 </t>
  </si>
</sst>
</file>

<file path=xl/styles.xml><?xml version="1.0" encoding="utf-8"?>
<styleSheet xmlns="http://schemas.openxmlformats.org/spreadsheetml/2006/main">
  <numFmts count="1">
    <numFmt numFmtId="164" formatCode="0.000%"/>
  </numFmts>
  <fonts count="9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charset val="1"/>
      <scheme val="minor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1" fillId="0" borderId="0" xfId="0" applyNumberFormat="1" applyFont="1"/>
    <xf numFmtId="10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10" fontId="2" fillId="0" borderId="0" xfId="0" applyNumberFormat="1" applyFont="1"/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10" fontId="5" fillId="0" borderId="0" xfId="0" applyNumberFormat="1" applyFont="1"/>
    <xf numFmtId="0" fontId="2" fillId="0" borderId="0" xfId="0" applyFont="1" applyAlignment="1">
      <alignment horizontal="center"/>
    </xf>
    <xf numFmtId="164" fontId="5" fillId="0" borderId="0" xfId="0" applyNumberFormat="1" applyFont="1"/>
    <xf numFmtId="0" fontId="7" fillId="0" borderId="0" xfId="0" applyFont="1" applyBorder="1"/>
    <xf numFmtId="1" fontId="7" fillId="0" borderId="0" xfId="0" applyNumberFormat="1" applyFont="1" applyBorder="1"/>
    <xf numFmtId="164" fontId="7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7</xdr:row>
      <xdr:rowOff>19048</xdr:rowOff>
    </xdr:from>
    <xdr:to>
      <xdr:col>0</xdr:col>
      <xdr:colOff>257178</xdr:colOff>
      <xdr:row>8</xdr:row>
      <xdr:rowOff>95252</xdr:rowOff>
    </xdr:to>
    <xdr:cxnSp macro="">
      <xdr:nvCxnSpPr>
        <xdr:cNvPr id="2" name="Elbow Connector 1"/>
        <xdr:cNvCxnSpPr/>
      </xdr:nvCxnSpPr>
      <xdr:spPr>
        <a:xfrm rot="16200000" flipH="1">
          <a:off x="38100" y="1476374"/>
          <a:ext cx="276229" cy="161927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76202</xdr:colOff>
      <xdr:row>11</xdr:row>
      <xdr:rowOff>76197</xdr:rowOff>
    </xdr:from>
    <xdr:to>
      <xdr:col>0</xdr:col>
      <xdr:colOff>219076</xdr:colOff>
      <xdr:row>15</xdr:row>
      <xdr:rowOff>85724</xdr:rowOff>
    </xdr:to>
    <xdr:cxnSp macro="">
      <xdr:nvCxnSpPr>
        <xdr:cNvPr id="6" name="Elbow Connector 5"/>
        <xdr:cNvCxnSpPr/>
      </xdr:nvCxnSpPr>
      <xdr:spPr>
        <a:xfrm rot="16200000" flipH="1">
          <a:off x="-257175" y="2609849"/>
          <a:ext cx="809627" cy="14287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21</xdr:row>
      <xdr:rowOff>19051</xdr:rowOff>
    </xdr:from>
    <xdr:to>
      <xdr:col>1</xdr:col>
      <xdr:colOff>1285875</xdr:colOff>
      <xdr:row>21</xdr:row>
      <xdr:rowOff>66675</xdr:rowOff>
    </xdr:to>
    <xdr:cxnSp macro="">
      <xdr:nvCxnSpPr>
        <xdr:cNvPr id="9" name="Elbow Connector 8"/>
        <xdr:cNvCxnSpPr>
          <a:endCxn id="14" idx="1"/>
        </xdr:cNvCxnSpPr>
      </xdr:nvCxnSpPr>
      <xdr:spPr>
        <a:xfrm flipV="1">
          <a:off x="104775" y="4219576"/>
          <a:ext cx="1562100" cy="4762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1285875</xdr:colOff>
      <xdr:row>19</xdr:row>
      <xdr:rowOff>171451</xdr:rowOff>
    </xdr:from>
    <xdr:to>
      <xdr:col>4</xdr:col>
      <xdr:colOff>390525</xdr:colOff>
      <xdr:row>22</xdr:row>
      <xdr:rowOff>66676</xdr:rowOff>
    </xdr:to>
    <xdr:sp macro="" textlink="">
      <xdr:nvSpPr>
        <xdr:cNvPr id="14" name="TextBox 13"/>
        <xdr:cNvSpPr txBox="1"/>
      </xdr:nvSpPr>
      <xdr:spPr>
        <a:xfrm>
          <a:off x="1666875" y="3971926"/>
          <a:ext cx="253365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d-ID" sz="1100"/>
            <a:t>OPINACEA--&gt; VIT C</a:t>
          </a:r>
        </a:p>
        <a:p>
          <a:r>
            <a:rPr lang="id-ID" sz="1100"/>
            <a:t>1 TAB</a:t>
          </a:r>
          <a:r>
            <a:rPr lang="id-ID" sz="1100" baseline="0"/>
            <a:t> OPINACEA --&gt; 4 TAB VIT C</a:t>
          </a:r>
          <a:endParaRPr lang="id-ID" sz="1100"/>
        </a:p>
      </xdr:txBody>
    </xdr:sp>
    <xdr:clientData/>
  </xdr:twoCellAnchor>
  <xdr:twoCellAnchor>
    <xdr:from>
      <xdr:col>1</xdr:col>
      <xdr:colOff>1895475</xdr:colOff>
      <xdr:row>58</xdr:row>
      <xdr:rowOff>123826</xdr:rowOff>
    </xdr:from>
    <xdr:to>
      <xdr:col>5</xdr:col>
      <xdr:colOff>390525</xdr:colOff>
      <xdr:row>61</xdr:row>
      <xdr:rowOff>19051</xdr:rowOff>
    </xdr:to>
    <xdr:sp macro="" textlink="">
      <xdr:nvSpPr>
        <xdr:cNvPr id="18" name="TextBox 17"/>
        <xdr:cNvSpPr txBox="1"/>
      </xdr:nvSpPr>
      <xdr:spPr>
        <a:xfrm>
          <a:off x="2276475" y="11725276"/>
          <a:ext cx="253365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d-ID" sz="1100"/>
            <a:t>GLISODIN&gt; VIT C</a:t>
          </a:r>
        </a:p>
        <a:p>
          <a:r>
            <a:rPr lang="id-ID" sz="1100"/>
            <a:t>1 TAB</a:t>
          </a:r>
          <a:r>
            <a:rPr lang="id-ID" sz="1100" baseline="0"/>
            <a:t> GLISODIN --&gt; 4 TAB VIT C</a:t>
          </a:r>
          <a:endParaRPr lang="id-ID" sz="1100"/>
        </a:p>
      </xdr:txBody>
    </xdr:sp>
    <xdr:clientData/>
  </xdr:twoCellAnchor>
  <xdr:twoCellAnchor>
    <xdr:from>
      <xdr:col>1</xdr:col>
      <xdr:colOff>1533525</xdr:colOff>
      <xdr:row>22</xdr:row>
      <xdr:rowOff>28576</xdr:rowOff>
    </xdr:from>
    <xdr:to>
      <xdr:col>5</xdr:col>
      <xdr:colOff>28575</xdr:colOff>
      <xdr:row>24</xdr:row>
      <xdr:rowOff>123826</xdr:rowOff>
    </xdr:to>
    <xdr:sp macro="" textlink="">
      <xdr:nvSpPr>
        <xdr:cNvPr id="20" name="TextBox 19"/>
        <xdr:cNvSpPr txBox="1"/>
      </xdr:nvSpPr>
      <xdr:spPr>
        <a:xfrm>
          <a:off x="1914525" y="4429126"/>
          <a:ext cx="253365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d-ID" sz="1100"/>
            <a:t>CERNEVIT-&gt; NEUROBION 5000</a:t>
          </a:r>
        </a:p>
      </xdr:txBody>
    </xdr:sp>
    <xdr:clientData/>
  </xdr:twoCellAnchor>
  <xdr:twoCellAnchor>
    <xdr:from>
      <xdr:col>1</xdr:col>
      <xdr:colOff>933450</xdr:colOff>
      <xdr:row>39</xdr:row>
      <xdr:rowOff>133350</xdr:rowOff>
    </xdr:from>
    <xdr:to>
      <xdr:col>1</xdr:col>
      <xdr:colOff>1743075</xdr:colOff>
      <xdr:row>39</xdr:row>
      <xdr:rowOff>152400</xdr:rowOff>
    </xdr:to>
    <xdr:cxnSp macro="">
      <xdr:nvCxnSpPr>
        <xdr:cNvPr id="22" name="Elbow Connector 21"/>
        <xdr:cNvCxnSpPr/>
      </xdr:nvCxnSpPr>
      <xdr:spPr>
        <a:xfrm>
          <a:off x="1314450" y="7934325"/>
          <a:ext cx="809625" cy="190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1828800</xdr:colOff>
      <xdr:row>39</xdr:row>
      <xdr:rowOff>28575</xdr:rowOff>
    </xdr:from>
    <xdr:to>
      <xdr:col>4</xdr:col>
      <xdr:colOff>104775</xdr:colOff>
      <xdr:row>40</xdr:row>
      <xdr:rowOff>142875</xdr:rowOff>
    </xdr:to>
    <xdr:sp macro="" textlink="">
      <xdr:nvSpPr>
        <xdr:cNvPr id="23" name="TextBox 22"/>
        <xdr:cNvSpPr txBox="1"/>
      </xdr:nvSpPr>
      <xdr:spPr>
        <a:xfrm>
          <a:off x="2209800" y="7829550"/>
          <a:ext cx="170497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d-ID" sz="1100"/>
            <a:t>DITIADAKAN</a:t>
          </a:r>
        </a:p>
      </xdr:txBody>
    </xdr:sp>
    <xdr:clientData/>
  </xdr:twoCellAnchor>
  <xdr:twoCellAnchor>
    <xdr:from>
      <xdr:col>1</xdr:col>
      <xdr:colOff>1704975</xdr:colOff>
      <xdr:row>52</xdr:row>
      <xdr:rowOff>152400</xdr:rowOff>
    </xdr:from>
    <xdr:to>
      <xdr:col>4</xdr:col>
      <xdr:colOff>476250</xdr:colOff>
      <xdr:row>54</xdr:row>
      <xdr:rowOff>9525</xdr:rowOff>
    </xdr:to>
    <xdr:sp macro="" textlink="">
      <xdr:nvSpPr>
        <xdr:cNvPr id="24" name="TextBox 23"/>
        <xdr:cNvSpPr txBox="1"/>
      </xdr:nvSpPr>
      <xdr:spPr>
        <a:xfrm>
          <a:off x="2085975" y="10553700"/>
          <a:ext cx="22002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d-ID" sz="1100"/>
            <a:t>1 TAB ZEGAVIT--&gt;  4 TAB VIT 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3"/>
  <sheetViews>
    <sheetView topLeftCell="A129" workbookViewId="0">
      <selection activeCell="A144" sqref="A144"/>
    </sheetView>
  </sheetViews>
  <sheetFormatPr defaultRowHeight="15"/>
  <cols>
    <col min="1" max="1" width="5.7109375" customWidth="1"/>
    <col min="2" max="2" width="33.140625" customWidth="1"/>
    <col min="6" max="6" width="9.42578125" bestFit="1" customWidth="1"/>
    <col min="9" max="9" width="10.7109375" customWidth="1"/>
    <col min="10" max="10" width="9.7109375" customWidth="1"/>
    <col min="11" max="11" width="14.85546875" customWidth="1"/>
    <col min="13" max="13" width="15.42578125" customWidth="1"/>
  </cols>
  <sheetData>
    <row r="1" spans="1:17" ht="15.75">
      <c r="A1" s="1" t="s">
        <v>156</v>
      </c>
      <c r="B1" s="1"/>
      <c r="C1" s="2"/>
      <c r="D1" s="2"/>
      <c r="E1" s="2"/>
      <c r="F1" s="2"/>
      <c r="G1" s="2" t="s">
        <v>0</v>
      </c>
      <c r="H1" s="2"/>
      <c r="I1" s="2"/>
      <c r="J1" s="2"/>
      <c r="K1" s="2"/>
      <c r="L1" s="3"/>
      <c r="M1" s="3"/>
      <c r="N1" s="1"/>
      <c r="O1" s="4"/>
      <c r="P1" s="4"/>
      <c r="Q1" s="4"/>
    </row>
    <row r="2" spans="1:17" ht="15.75">
      <c r="A2" s="4"/>
      <c r="B2" s="4"/>
      <c r="C2" s="5"/>
      <c r="D2" s="5"/>
      <c r="E2" s="5"/>
      <c r="F2" s="5" t="s">
        <v>1</v>
      </c>
      <c r="G2" s="5" t="s">
        <v>2</v>
      </c>
      <c r="H2" s="5"/>
      <c r="I2" s="5" t="s">
        <v>3</v>
      </c>
      <c r="J2" s="5"/>
      <c r="K2" s="5" t="s">
        <v>4</v>
      </c>
      <c r="L2" s="6" t="s">
        <v>5</v>
      </c>
      <c r="M2" s="6" t="s">
        <v>6</v>
      </c>
      <c r="N2" s="4"/>
      <c r="O2" s="4"/>
      <c r="P2" s="4"/>
      <c r="Q2" s="4"/>
    </row>
    <row r="3" spans="1:17" ht="15.75">
      <c r="A3" s="21" t="s">
        <v>7</v>
      </c>
      <c r="B3" s="21" t="s">
        <v>8</v>
      </c>
      <c r="C3" s="20" t="s">
        <v>9</v>
      </c>
      <c r="D3" s="20"/>
      <c r="E3" s="20"/>
      <c r="F3" s="20"/>
      <c r="G3" s="22" t="s">
        <v>10</v>
      </c>
      <c r="H3" s="22" t="s">
        <v>11</v>
      </c>
      <c r="I3" s="20" t="s">
        <v>12</v>
      </c>
      <c r="J3" s="20" t="s">
        <v>13</v>
      </c>
      <c r="K3" s="20" t="s">
        <v>14</v>
      </c>
      <c r="L3" s="23" t="s">
        <v>15</v>
      </c>
      <c r="M3" s="23" t="s">
        <v>16</v>
      </c>
      <c r="N3" s="24" t="s">
        <v>17</v>
      </c>
      <c r="O3" s="24"/>
      <c r="P3" s="24"/>
      <c r="Q3" s="4"/>
    </row>
    <row r="4" spans="1:17" ht="15.75">
      <c r="A4" s="21"/>
      <c r="B4" s="21"/>
      <c r="C4" s="7" t="s">
        <v>18</v>
      </c>
      <c r="D4" s="7" t="s">
        <v>19</v>
      </c>
      <c r="E4" s="7" t="s">
        <v>20</v>
      </c>
      <c r="F4" s="8" t="s">
        <v>21</v>
      </c>
      <c r="G4" s="22"/>
      <c r="H4" s="22"/>
      <c r="I4" s="20"/>
      <c r="J4" s="20"/>
      <c r="K4" s="20"/>
      <c r="L4" s="23"/>
      <c r="M4" s="23"/>
      <c r="N4" s="24"/>
      <c r="O4" s="24"/>
      <c r="P4" s="24"/>
      <c r="Q4" s="4"/>
    </row>
    <row r="5" spans="1:17" ht="15.75">
      <c r="A5" s="9">
        <v>1</v>
      </c>
      <c r="B5" s="9" t="s">
        <v>22</v>
      </c>
      <c r="C5" s="7"/>
      <c r="D5" s="7">
        <v>297</v>
      </c>
      <c r="E5" s="7">
        <v>128</v>
      </c>
      <c r="F5" s="7">
        <f t="shared" ref="F5:F36" si="0">(C5+D5+E5)/3</f>
        <v>141.66666666666666</v>
      </c>
      <c r="G5" s="7">
        <f t="shared" ref="G5:G36" si="1">F5/2</f>
        <v>70.833333333333329</v>
      </c>
      <c r="H5" s="7">
        <v>20</v>
      </c>
      <c r="I5" s="7">
        <f t="shared" ref="I5:I36" si="2">F5+G5-H5</f>
        <v>192.5</v>
      </c>
      <c r="J5" s="7">
        <v>160380</v>
      </c>
      <c r="K5" s="7">
        <f t="shared" ref="K5:K36" si="3">I5*J5</f>
        <v>30873150</v>
      </c>
      <c r="L5" s="12">
        <f t="shared" ref="L5:L36" si="4">K5/209865840</f>
        <v>0.14710898162368874</v>
      </c>
      <c r="M5" s="12">
        <v>0.14710999999999999</v>
      </c>
      <c r="N5" s="11" t="s">
        <v>23</v>
      </c>
      <c r="O5" s="11" t="s">
        <v>24</v>
      </c>
      <c r="P5" s="11" t="s">
        <v>25</v>
      </c>
      <c r="Q5" s="4"/>
    </row>
    <row r="6" spans="1:17" ht="15.75">
      <c r="A6" s="9">
        <f t="shared" ref="A6:A37" si="5">A5+1</f>
        <v>2</v>
      </c>
      <c r="B6" s="9" t="s">
        <v>26</v>
      </c>
      <c r="C6" s="7">
        <v>1114</v>
      </c>
      <c r="D6" s="7">
        <v>414</v>
      </c>
      <c r="E6" s="7">
        <v>444</v>
      </c>
      <c r="F6" s="7">
        <f t="shared" si="0"/>
        <v>657.33333333333337</v>
      </c>
      <c r="G6" s="7">
        <f t="shared" si="1"/>
        <v>328.66666666666669</v>
      </c>
      <c r="H6" s="7">
        <v>100</v>
      </c>
      <c r="I6" s="7">
        <f t="shared" si="2"/>
        <v>886</v>
      </c>
      <c r="J6" s="7">
        <v>26000</v>
      </c>
      <c r="K6" s="7">
        <f t="shared" si="3"/>
        <v>23036000</v>
      </c>
      <c r="L6" s="12">
        <f t="shared" si="4"/>
        <v>0.10976536248109744</v>
      </c>
      <c r="M6" s="6">
        <f>L6+M5</f>
        <v>0.25687536248109744</v>
      </c>
      <c r="N6" s="11" t="s">
        <v>23</v>
      </c>
      <c r="O6" s="11" t="s">
        <v>27</v>
      </c>
      <c r="P6" s="11" t="s">
        <v>28</v>
      </c>
      <c r="Q6" s="4"/>
    </row>
    <row r="7" spans="1:17" ht="15.75">
      <c r="A7" s="9">
        <f t="shared" si="5"/>
        <v>3</v>
      </c>
      <c r="B7" s="9" t="s">
        <v>29</v>
      </c>
      <c r="C7" s="7">
        <v>1813</v>
      </c>
      <c r="D7" s="7">
        <v>328</v>
      </c>
      <c r="E7" s="7">
        <v>389</v>
      </c>
      <c r="F7" s="7">
        <f t="shared" si="0"/>
        <v>843.33333333333337</v>
      </c>
      <c r="G7" s="7">
        <f t="shared" si="1"/>
        <v>421.66666666666669</v>
      </c>
      <c r="H7" s="7">
        <v>50</v>
      </c>
      <c r="I7" s="7">
        <f t="shared" si="2"/>
        <v>1215</v>
      </c>
      <c r="J7" s="7">
        <v>15420</v>
      </c>
      <c r="K7" s="7">
        <f t="shared" si="3"/>
        <v>18735300</v>
      </c>
      <c r="L7" s="12">
        <f t="shared" si="4"/>
        <v>8.9272746817681242E-2</v>
      </c>
      <c r="M7" s="6">
        <f t="shared" ref="M7:M70" si="6">L7+M6</f>
        <v>0.34614810929877871</v>
      </c>
      <c r="N7" s="11" t="s">
        <v>23</v>
      </c>
      <c r="O7" s="11" t="s">
        <v>24</v>
      </c>
      <c r="P7" s="11" t="s">
        <v>25</v>
      </c>
      <c r="Q7" s="4"/>
    </row>
    <row r="8" spans="1:17" s="19" customFormat="1" ht="15.75">
      <c r="A8" s="13">
        <f t="shared" si="5"/>
        <v>4</v>
      </c>
      <c r="B8" s="13" t="s">
        <v>149</v>
      </c>
      <c r="C8" s="14">
        <v>80</v>
      </c>
      <c r="D8" s="14">
        <v>70</v>
      </c>
      <c r="E8" s="14">
        <v>60</v>
      </c>
      <c r="F8" s="14">
        <f t="shared" si="0"/>
        <v>70</v>
      </c>
      <c r="G8" s="14">
        <f t="shared" si="1"/>
        <v>35</v>
      </c>
      <c r="H8" s="14">
        <v>20</v>
      </c>
      <c r="I8" s="14">
        <f t="shared" si="2"/>
        <v>85</v>
      </c>
      <c r="J8" s="14">
        <v>130000</v>
      </c>
      <c r="K8" s="14">
        <f t="shared" si="3"/>
        <v>11050000</v>
      </c>
      <c r="L8" s="15">
        <f t="shared" si="4"/>
        <v>5.2652685163054644E-2</v>
      </c>
      <c r="M8" s="16">
        <f t="shared" si="6"/>
        <v>0.39880079446183336</v>
      </c>
      <c r="N8" s="17" t="s">
        <v>23</v>
      </c>
      <c r="O8" s="17" t="s">
        <v>27</v>
      </c>
      <c r="P8" s="17" t="s">
        <v>28</v>
      </c>
      <c r="Q8" s="18"/>
    </row>
    <row r="9" spans="1:17" ht="15.75">
      <c r="A9" s="9">
        <f t="shared" si="5"/>
        <v>5</v>
      </c>
      <c r="B9" s="9" t="s">
        <v>31</v>
      </c>
      <c r="C9" s="7">
        <v>392</v>
      </c>
      <c r="D9" s="7">
        <v>510</v>
      </c>
      <c r="E9" s="7">
        <v>3012</v>
      </c>
      <c r="F9" s="7">
        <f t="shared" si="0"/>
        <v>1304.6666666666667</v>
      </c>
      <c r="G9" s="7">
        <f t="shared" si="1"/>
        <v>652.33333333333337</v>
      </c>
      <c r="H9" s="7">
        <v>200</v>
      </c>
      <c r="I9" s="7">
        <f t="shared" si="2"/>
        <v>1757</v>
      </c>
      <c r="J9" s="7">
        <f>E9*2</f>
        <v>6024</v>
      </c>
      <c r="K9" s="7">
        <f t="shared" si="3"/>
        <v>10584168</v>
      </c>
      <c r="L9" s="12">
        <f t="shared" si="4"/>
        <v>5.0433019494740071E-2</v>
      </c>
      <c r="M9" s="6">
        <f t="shared" si="6"/>
        <v>0.44923381395657341</v>
      </c>
      <c r="N9" s="11" t="s">
        <v>23</v>
      </c>
      <c r="O9" s="11" t="s">
        <v>27</v>
      </c>
      <c r="P9" s="11" t="s">
        <v>28</v>
      </c>
      <c r="Q9" s="4"/>
    </row>
    <row r="10" spans="1:17" ht="15.75">
      <c r="A10" s="9">
        <f t="shared" si="5"/>
        <v>6</v>
      </c>
      <c r="B10" s="9" t="s">
        <v>30</v>
      </c>
      <c r="C10" s="7">
        <v>174</v>
      </c>
      <c r="D10" s="7">
        <v>67</v>
      </c>
      <c r="E10" s="7">
        <v>145</v>
      </c>
      <c r="F10" s="7">
        <f t="shared" si="0"/>
        <v>128.66666666666666</v>
      </c>
      <c r="G10" s="7">
        <f t="shared" si="1"/>
        <v>64.333333333333329</v>
      </c>
      <c r="H10" s="7">
        <v>70</v>
      </c>
      <c r="I10" s="7">
        <f t="shared" si="2"/>
        <v>123</v>
      </c>
      <c r="J10" s="7">
        <v>66500</v>
      </c>
      <c r="K10" s="7">
        <f t="shared" si="3"/>
        <v>8179500</v>
      </c>
      <c r="L10" s="12">
        <f t="shared" si="4"/>
        <v>3.8974899392869272E-2</v>
      </c>
      <c r="M10" s="6">
        <f t="shared" si="6"/>
        <v>0.48820871334944271</v>
      </c>
      <c r="N10" s="11" t="s">
        <v>23</v>
      </c>
      <c r="O10" s="11" t="s">
        <v>27</v>
      </c>
      <c r="P10" s="11" t="s">
        <v>28</v>
      </c>
      <c r="Q10" s="4"/>
    </row>
    <row r="11" spans="1:17" ht="15.75">
      <c r="A11" s="9">
        <f t="shared" si="5"/>
        <v>7</v>
      </c>
      <c r="B11" s="9" t="s">
        <v>33</v>
      </c>
      <c r="C11" s="7">
        <v>1020</v>
      </c>
      <c r="D11" s="7"/>
      <c r="E11" s="7">
        <v>910</v>
      </c>
      <c r="F11" s="7">
        <f t="shared" si="0"/>
        <v>643.33333333333337</v>
      </c>
      <c r="G11" s="7">
        <f t="shared" si="1"/>
        <v>321.66666666666669</v>
      </c>
      <c r="H11" s="7">
        <v>40</v>
      </c>
      <c r="I11" s="7">
        <f t="shared" si="2"/>
        <v>925</v>
      </c>
      <c r="J11" s="7">
        <v>8000</v>
      </c>
      <c r="K11" s="7">
        <f t="shared" si="3"/>
        <v>7400000</v>
      </c>
      <c r="L11" s="12">
        <f t="shared" si="4"/>
        <v>3.5260621738154245E-2</v>
      </c>
      <c r="M11" s="6">
        <f t="shared" si="6"/>
        <v>0.52346933508759697</v>
      </c>
      <c r="N11" s="11" t="s">
        <v>23</v>
      </c>
      <c r="O11" s="11" t="s">
        <v>27</v>
      </c>
      <c r="P11" s="11" t="s">
        <v>28</v>
      </c>
      <c r="Q11" s="4"/>
    </row>
    <row r="12" spans="1:17" s="19" customFormat="1" ht="15.75">
      <c r="A12" s="13">
        <f t="shared" si="5"/>
        <v>8</v>
      </c>
      <c r="B12" s="13" t="s">
        <v>150</v>
      </c>
      <c r="C12" s="14">
        <v>80</v>
      </c>
      <c r="D12" s="14">
        <v>70</v>
      </c>
      <c r="E12" s="14">
        <v>60</v>
      </c>
      <c r="F12" s="14">
        <f t="shared" si="0"/>
        <v>70</v>
      </c>
      <c r="G12" s="14">
        <f t="shared" si="1"/>
        <v>35</v>
      </c>
      <c r="H12" s="14">
        <v>25</v>
      </c>
      <c r="I12" s="14">
        <f t="shared" si="2"/>
        <v>80</v>
      </c>
      <c r="J12" s="14">
        <v>90000</v>
      </c>
      <c r="K12" s="14">
        <f t="shared" si="3"/>
        <v>7200000</v>
      </c>
      <c r="L12" s="15">
        <f t="shared" si="4"/>
        <v>3.4307631961447371E-2</v>
      </c>
      <c r="M12" s="16">
        <f t="shared" si="6"/>
        <v>0.55777696704904434</v>
      </c>
      <c r="N12" s="17" t="s">
        <v>23</v>
      </c>
      <c r="O12" s="17" t="s">
        <v>24</v>
      </c>
      <c r="P12" s="17" t="s">
        <v>25</v>
      </c>
      <c r="Q12" s="18"/>
    </row>
    <row r="13" spans="1:17" ht="15.75">
      <c r="A13" s="9">
        <f t="shared" si="5"/>
        <v>9</v>
      </c>
      <c r="B13" s="9" t="s">
        <v>32</v>
      </c>
      <c r="C13" s="7">
        <v>5</v>
      </c>
      <c r="D13" s="7">
        <v>30</v>
      </c>
      <c r="E13" s="7">
        <v>60</v>
      </c>
      <c r="F13" s="7">
        <f t="shared" si="0"/>
        <v>31.666666666666668</v>
      </c>
      <c r="G13" s="7">
        <f t="shared" si="1"/>
        <v>15.833333333333334</v>
      </c>
      <c r="H13" s="7">
        <v>10</v>
      </c>
      <c r="I13" s="7">
        <f t="shared" si="2"/>
        <v>37.5</v>
      </c>
      <c r="J13" s="7">
        <v>187000</v>
      </c>
      <c r="K13" s="7">
        <f t="shared" si="3"/>
        <v>7012500</v>
      </c>
      <c r="L13" s="12">
        <f t="shared" si="4"/>
        <v>3.3414204045784678E-2</v>
      </c>
      <c r="M13" s="6">
        <f t="shared" si="6"/>
        <v>0.59119117109482899</v>
      </c>
      <c r="N13" s="11" t="s">
        <v>23</v>
      </c>
      <c r="O13" s="11" t="s">
        <v>24</v>
      </c>
      <c r="P13" s="11" t="s">
        <v>25</v>
      </c>
      <c r="Q13" s="4"/>
    </row>
    <row r="14" spans="1:17" ht="15.75">
      <c r="A14" s="9">
        <f t="shared" si="5"/>
        <v>10</v>
      </c>
      <c r="B14" s="9" t="s">
        <v>34</v>
      </c>
      <c r="C14" s="7">
        <v>180</v>
      </c>
      <c r="D14" s="7">
        <v>110</v>
      </c>
      <c r="E14" s="7">
        <v>100</v>
      </c>
      <c r="F14" s="7">
        <f t="shared" si="0"/>
        <v>130</v>
      </c>
      <c r="G14" s="7">
        <f t="shared" si="1"/>
        <v>65</v>
      </c>
      <c r="H14" s="7">
        <v>15</v>
      </c>
      <c r="I14" s="7">
        <f t="shared" si="2"/>
        <v>180</v>
      </c>
      <c r="J14" s="7">
        <v>34750</v>
      </c>
      <c r="K14" s="7">
        <f t="shared" si="3"/>
        <v>6255000</v>
      </c>
      <c r="L14" s="12">
        <f t="shared" si="4"/>
        <v>2.9804755266507402E-2</v>
      </c>
      <c r="M14" s="6">
        <f t="shared" si="6"/>
        <v>0.62099592636133638</v>
      </c>
      <c r="N14" s="11" t="s">
        <v>23</v>
      </c>
      <c r="O14" s="11" t="s">
        <v>27</v>
      </c>
      <c r="P14" s="11" t="s">
        <v>28</v>
      </c>
      <c r="Q14" s="4"/>
    </row>
    <row r="15" spans="1:17" ht="15.75">
      <c r="A15" s="9">
        <f t="shared" si="5"/>
        <v>11</v>
      </c>
      <c r="B15" s="9" t="s">
        <v>35</v>
      </c>
      <c r="C15" s="7">
        <v>539</v>
      </c>
      <c r="D15" s="7">
        <v>333</v>
      </c>
      <c r="E15" s="7"/>
      <c r="F15" s="7">
        <f t="shared" si="0"/>
        <v>290.66666666666669</v>
      </c>
      <c r="G15" s="7">
        <f t="shared" si="1"/>
        <v>145.33333333333334</v>
      </c>
      <c r="H15" s="7">
        <v>45</v>
      </c>
      <c r="I15" s="7">
        <f t="shared" si="2"/>
        <v>391</v>
      </c>
      <c r="J15" s="7">
        <f>669*20</f>
        <v>13380</v>
      </c>
      <c r="K15" s="7">
        <f t="shared" si="3"/>
        <v>5231580</v>
      </c>
      <c r="L15" s="12">
        <f t="shared" si="4"/>
        <v>2.4928211280120672E-2</v>
      </c>
      <c r="M15" s="6">
        <f t="shared" si="6"/>
        <v>0.64592413764145706</v>
      </c>
      <c r="N15" s="11" t="s">
        <v>23</v>
      </c>
      <c r="O15" s="11" t="s">
        <v>24</v>
      </c>
      <c r="P15" s="11" t="s">
        <v>25</v>
      </c>
      <c r="Q15" s="4"/>
    </row>
    <row r="16" spans="1:17" ht="15.75">
      <c r="A16" s="9">
        <f t="shared" si="5"/>
        <v>12</v>
      </c>
      <c r="B16" s="9" t="s">
        <v>38</v>
      </c>
      <c r="C16" s="7">
        <v>500</v>
      </c>
      <c r="D16" s="7">
        <v>250</v>
      </c>
      <c r="E16" s="7">
        <v>135</v>
      </c>
      <c r="F16" s="7">
        <f t="shared" si="0"/>
        <v>295</v>
      </c>
      <c r="G16" s="7">
        <f t="shared" si="1"/>
        <v>147.5</v>
      </c>
      <c r="H16" s="7">
        <v>30</v>
      </c>
      <c r="I16" s="7">
        <f t="shared" si="2"/>
        <v>412.5</v>
      </c>
      <c r="J16" s="7">
        <v>10800</v>
      </c>
      <c r="K16" s="7">
        <f t="shared" si="3"/>
        <v>4455000</v>
      </c>
      <c r="L16" s="12">
        <f t="shared" si="4"/>
        <v>2.1227847276145559E-2</v>
      </c>
      <c r="M16" s="6">
        <f t="shared" si="6"/>
        <v>0.66715198491760264</v>
      </c>
      <c r="N16" s="11" t="s">
        <v>23</v>
      </c>
      <c r="O16" s="11" t="s">
        <v>27</v>
      </c>
      <c r="P16" s="11" t="s">
        <v>28</v>
      </c>
      <c r="Q16" s="4"/>
    </row>
    <row r="17" spans="1:17" ht="15.75">
      <c r="A17" s="9">
        <f t="shared" si="5"/>
        <v>13</v>
      </c>
      <c r="B17" s="9" t="s">
        <v>36</v>
      </c>
      <c r="C17" s="7">
        <v>25</v>
      </c>
      <c r="D17" s="7">
        <v>42</v>
      </c>
      <c r="E17" s="7">
        <v>25</v>
      </c>
      <c r="F17" s="7">
        <f t="shared" si="0"/>
        <v>30.666666666666668</v>
      </c>
      <c r="G17" s="7">
        <f t="shared" si="1"/>
        <v>15.333333333333334</v>
      </c>
      <c r="H17" s="7">
        <v>10</v>
      </c>
      <c r="I17" s="7">
        <f t="shared" si="2"/>
        <v>36</v>
      </c>
      <c r="J17" s="7">
        <v>120000</v>
      </c>
      <c r="K17" s="7">
        <f t="shared" si="3"/>
        <v>4320000</v>
      </c>
      <c r="L17" s="12">
        <f t="shared" si="4"/>
        <v>2.0584579176868421E-2</v>
      </c>
      <c r="M17" s="6">
        <f t="shared" si="6"/>
        <v>0.68773656409447104</v>
      </c>
      <c r="N17" s="11" t="s">
        <v>23</v>
      </c>
      <c r="O17" s="11" t="s">
        <v>27</v>
      </c>
      <c r="P17" s="11" t="s">
        <v>28</v>
      </c>
      <c r="Q17" s="4"/>
    </row>
    <row r="18" spans="1:17" ht="15.75">
      <c r="A18" s="9">
        <f t="shared" si="5"/>
        <v>14</v>
      </c>
      <c r="B18" s="9" t="s">
        <v>40</v>
      </c>
      <c r="C18" s="7">
        <v>167</v>
      </c>
      <c r="D18" s="7">
        <v>90</v>
      </c>
      <c r="E18" s="7">
        <v>64</v>
      </c>
      <c r="F18" s="7">
        <f t="shared" si="0"/>
        <v>107</v>
      </c>
      <c r="G18" s="7">
        <f t="shared" si="1"/>
        <v>53.5</v>
      </c>
      <c r="H18" s="7">
        <v>5</v>
      </c>
      <c r="I18" s="7">
        <f t="shared" si="2"/>
        <v>155.5</v>
      </c>
      <c r="J18" s="7">
        <v>25876</v>
      </c>
      <c r="K18" s="7">
        <f t="shared" si="3"/>
        <v>4023718</v>
      </c>
      <c r="L18" s="12">
        <f t="shared" si="4"/>
        <v>1.9172810591757097E-2</v>
      </c>
      <c r="M18" s="6">
        <f t="shared" si="6"/>
        <v>0.70690937468622816</v>
      </c>
      <c r="N18" s="11" t="s">
        <v>23</v>
      </c>
      <c r="O18" s="11" t="s">
        <v>24</v>
      </c>
      <c r="P18" s="11" t="s">
        <v>25</v>
      </c>
      <c r="Q18" s="4"/>
    </row>
    <row r="19" spans="1:17" ht="15.75">
      <c r="A19" s="9">
        <f t="shared" si="5"/>
        <v>15</v>
      </c>
      <c r="B19" s="9" t="s">
        <v>37</v>
      </c>
      <c r="C19" s="7">
        <v>35</v>
      </c>
      <c r="D19" s="7">
        <v>44</v>
      </c>
      <c r="E19" s="7"/>
      <c r="F19" s="7">
        <f t="shared" si="0"/>
        <v>26.333333333333332</v>
      </c>
      <c r="G19" s="7">
        <f t="shared" si="1"/>
        <v>13.166666666666666</v>
      </c>
      <c r="H19" s="7">
        <v>10</v>
      </c>
      <c r="I19" s="7">
        <f t="shared" si="2"/>
        <v>29.5</v>
      </c>
      <c r="J19" s="7">
        <v>130000</v>
      </c>
      <c r="K19" s="7">
        <f t="shared" si="3"/>
        <v>3835000</v>
      </c>
      <c r="L19" s="12">
        <f t="shared" si="4"/>
        <v>1.827357896835426E-2</v>
      </c>
      <c r="M19" s="6">
        <f t="shared" si="6"/>
        <v>0.72518295365458241</v>
      </c>
      <c r="N19" s="11" t="s">
        <v>23</v>
      </c>
      <c r="O19" s="11" t="s">
        <v>24</v>
      </c>
      <c r="P19" s="11" t="s">
        <v>25</v>
      </c>
      <c r="Q19" s="4"/>
    </row>
    <row r="20" spans="1:17" ht="15.75">
      <c r="A20" s="9">
        <f t="shared" si="5"/>
        <v>16</v>
      </c>
      <c r="B20" s="9" t="s">
        <v>43</v>
      </c>
      <c r="C20" s="7">
        <v>234</v>
      </c>
      <c r="D20" s="7">
        <v>148</v>
      </c>
      <c r="E20" s="7">
        <v>176</v>
      </c>
      <c r="F20" s="7">
        <f t="shared" si="0"/>
        <v>186</v>
      </c>
      <c r="G20" s="7">
        <f t="shared" si="1"/>
        <v>93</v>
      </c>
      <c r="H20" s="7">
        <v>10</v>
      </c>
      <c r="I20" s="7">
        <f t="shared" si="2"/>
        <v>269</v>
      </c>
      <c r="J20" s="7">
        <v>13500</v>
      </c>
      <c r="K20" s="7">
        <f t="shared" si="3"/>
        <v>3631500</v>
      </c>
      <c r="L20" s="12">
        <f t="shared" si="4"/>
        <v>1.7303911870555019E-2</v>
      </c>
      <c r="M20" s="6">
        <f t="shared" si="6"/>
        <v>0.74248686552513743</v>
      </c>
      <c r="N20" s="11" t="s">
        <v>23</v>
      </c>
      <c r="O20" s="11" t="s">
        <v>27</v>
      </c>
      <c r="P20" s="11" t="s">
        <v>28</v>
      </c>
      <c r="Q20" s="4"/>
    </row>
    <row r="21" spans="1:17" ht="15.75">
      <c r="A21" s="9">
        <f t="shared" si="5"/>
        <v>17</v>
      </c>
      <c r="B21" s="9" t="s">
        <v>42</v>
      </c>
      <c r="C21" s="7">
        <v>97</v>
      </c>
      <c r="D21" s="7">
        <v>75</v>
      </c>
      <c r="E21" s="7">
        <v>80</v>
      </c>
      <c r="F21" s="7">
        <f t="shared" si="0"/>
        <v>84</v>
      </c>
      <c r="G21" s="7">
        <f t="shared" si="1"/>
        <v>42</v>
      </c>
      <c r="H21" s="7">
        <v>25</v>
      </c>
      <c r="I21" s="7">
        <f t="shared" si="2"/>
        <v>101</v>
      </c>
      <c r="J21" s="7">
        <v>31000</v>
      </c>
      <c r="K21" s="7">
        <f t="shared" si="3"/>
        <v>3131000</v>
      </c>
      <c r="L21" s="12">
        <f t="shared" si="4"/>
        <v>1.4919054954346072E-2</v>
      </c>
      <c r="M21" s="6">
        <f t="shared" si="6"/>
        <v>0.75740592047948352</v>
      </c>
      <c r="N21" s="11" t="s">
        <v>23</v>
      </c>
      <c r="O21" s="11" t="s">
        <v>27</v>
      </c>
      <c r="P21" s="11" t="s">
        <v>28</v>
      </c>
      <c r="Q21" s="4"/>
    </row>
    <row r="22" spans="1:17" s="19" customFormat="1" ht="15.75">
      <c r="A22" s="13">
        <f t="shared" si="5"/>
        <v>18</v>
      </c>
      <c r="B22" s="13" t="s">
        <v>152</v>
      </c>
      <c r="C22" s="14">
        <v>300</v>
      </c>
      <c r="D22" s="14">
        <v>320</v>
      </c>
      <c r="E22" s="14">
        <v>340</v>
      </c>
      <c r="F22" s="14">
        <f t="shared" si="0"/>
        <v>320</v>
      </c>
      <c r="G22" s="14">
        <f t="shared" si="1"/>
        <v>160</v>
      </c>
      <c r="H22" s="14">
        <v>80</v>
      </c>
      <c r="I22" s="14">
        <f t="shared" si="2"/>
        <v>400</v>
      </c>
      <c r="J22" s="14">
        <v>6500</v>
      </c>
      <c r="K22" s="14">
        <f t="shared" si="3"/>
        <v>2600000</v>
      </c>
      <c r="L22" s="15">
        <f t="shared" si="4"/>
        <v>1.2388867097189327E-2</v>
      </c>
      <c r="M22" s="16">
        <f t="shared" si="6"/>
        <v>0.76979478757667286</v>
      </c>
      <c r="N22" s="17" t="s">
        <v>23</v>
      </c>
      <c r="O22" s="17" t="s">
        <v>27</v>
      </c>
      <c r="P22" s="17" t="s">
        <v>28</v>
      </c>
      <c r="Q22" s="18"/>
    </row>
    <row r="23" spans="1:17" ht="15.75">
      <c r="A23" s="9">
        <f t="shared" si="5"/>
        <v>19</v>
      </c>
      <c r="B23" s="9" t="s">
        <v>41</v>
      </c>
      <c r="C23" s="7"/>
      <c r="D23" s="7">
        <v>32</v>
      </c>
      <c r="E23" s="7">
        <v>80</v>
      </c>
      <c r="F23" s="7">
        <f t="shared" si="0"/>
        <v>37.333333333333336</v>
      </c>
      <c r="G23" s="7">
        <f t="shared" si="1"/>
        <v>18.666666666666668</v>
      </c>
      <c r="H23" s="7">
        <v>20</v>
      </c>
      <c r="I23" s="7">
        <f t="shared" si="2"/>
        <v>36</v>
      </c>
      <c r="J23" s="7">
        <v>72000</v>
      </c>
      <c r="K23" s="7">
        <f t="shared" si="3"/>
        <v>2592000</v>
      </c>
      <c r="L23" s="12">
        <f t="shared" si="4"/>
        <v>1.2350747506121054E-2</v>
      </c>
      <c r="M23" s="6">
        <f t="shared" si="6"/>
        <v>0.78214553508279394</v>
      </c>
      <c r="N23" s="11" t="s">
        <v>48</v>
      </c>
      <c r="O23" s="11" t="s">
        <v>24</v>
      </c>
      <c r="P23" s="11" t="s">
        <v>25</v>
      </c>
      <c r="Q23" s="5">
        <f>SUM(K5:K23)</f>
        <v>164145416</v>
      </c>
    </row>
    <row r="24" spans="1:17" s="19" customFormat="1" ht="15.75">
      <c r="A24" s="13">
        <f t="shared" si="5"/>
        <v>20</v>
      </c>
      <c r="B24" s="13" t="s">
        <v>151</v>
      </c>
      <c r="C24" s="14">
        <v>20</v>
      </c>
      <c r="D24" s="14">
        <v>22</v>
      </c>
      <c r="E24" s="14">
        <v>24</v>
      </c>
      <c r="F24" s="14">
        <f t="shared" si="0"/>
        <v>22</v>
      </c>
      <c r="G24" s="14">
        <f t="shared" si="1"/>
        <v>11</v>
      </c>
      <c r="H24" s="14">
        <v>5</v>
      </c>
      <c r="I24" s="14">
        <f t="shared" si="2"/>
        <v>28</v>
      </c>
      <c r="J24" s="14">
        <v>89000</v>
      </c>
      <c r="K24" s="14">
        <f t="shared" si="3"/>
        <v>2492000</v>
      </c>
      <c r="L24" s="15">
        <f t="shared" si="4"/>
        <v>1.1874252617767618E-2</v>
      </c>
      <c r="M24" s="16">
        <f t="shared" si="6"/>
        <v>0.79401978770056159</v>
      </c>
      <c r="N24" s="17" t="s">
        <v>48</v>
      </c>
      <c r="O24" s="17" t="s">
        <v>24</v>
      </c>
      <c r="P24" s="17" t="s">
        <v>25</v>
      </c>
      <c r="Q24" s="18"/>
    </row>
    <row r="25" spans="1:17" ht="15.75">
      <c r="A25" s="9">
        <f t="shared" si="5"/>
        <v>21</v>
      </c>
      <c r="B25" s="9" t="s">
        <v>46</v>
      </c>
      <c r="C25" s="7">
        <v>176</v>
      </c>
      <c r="D25" s="7"/>
      <c r="E25" s="7"/>
      <c r="F25" s="7">
        <f t="shared" si="0"/>
        <v>58.666666666666664</v>
      </c>
      <c r="G25" s="7">
        <f t="shared" si="1"/>
        <v>29.333333333333332</v>
      </c>
      <c r="H25" s="7">
        <v>10</v>
      </c>
      <c r="I25" s="7">
        <f t="shared" si="2"/>
        <v>78</v>
      </c>
      <c r="J25" s="7">
        <v>31500</v>
      </c>
      <c r="K25" s="7">
        <f t="shared" si="3"/>
        <v>2457000</v>
      </c>
      <c r="L25" s="12">
        <f t="shared" si="4"/>
        <v>1.1707479406843916E-2</v>
      </c>
      <c r="M25" s="6">
        <f t="shared" si="6"/>
        <v>0.8057272671074055</v>
      </c>
      <c r="N25" s="11" t="s">
        <v>48</v>
      </c>
      <c r="O25" s="11" t="s">
        <v>24</v>
      </c>
      <c r="P25" s="11" t="s">
        <v>25</v>
      </c>
      <c r="Q25" s="4"/>
    </row>
    <row r="26" spans="1:17" ht="15.75">
      <c r="A26" s="9">
        <f t="shared" si="5"/>
        <v>22</v>
      </c>
      <c r="B26" s="9" t="s">
        <v>44</v>
      </c>
      <c r="C26" s="7">
        <v>17</v>
      </c>
      <c r="D26" s="7">
        <v>12</v>
      </c>
      <c r="E26" s="7">
        <v>18</v>
      </c>
      <c r="F26" s="7">
        <f t="shared" si="0"/>
        <v>15.666666666666666</v>
      </c>
      <c r="G26" s="7">
        <f t="shared" si="1"/>
        <v>7.833333333333333</v>
      </c>
      <c r="H26" s="7">
        <v>5</v>
      </c>
      <c r="I26" s="7">
        <f t="shared" si="2"/>
        <v>18.5</v>
      </c>
      <c r="J26" s="7">
        <v>123000</v>
      </c>
      <c r="K26" s="7">
        <f t="shared" si="3"/>
        <v>2275500</v>
      </c>
      <c r="L26" s="12">
        <f t="shared" si="4"/>
        <v>1.0842641184482429E-2</v>
      </c>
      <c r="M26" s="6">
        <f t="shared" si="6"/>
        <v>0.81656990829188791</v>
      </c>
      <c r="N26" s="11" t="s">
        <v>48</v>
      </c>
      <c r="O26" s="11" t="s">
        <v>24</v>
      </c>
      <c r="P26" s="11" t="s">
        <v>25</v>
      </c>
      <c r="Q26" s="4"/>
    </row>
    <row r="27" spans="1:17" ht="15.75">
      <c r="A27" s="9">
        <f t="shared" si="5"/>
        <v>23</v>
      </c>
      <c r="B27" s="9" t="s">
        <v>47</v>
      </c>
      <c r="C27" s="7">
        <v>68</v>
      </c>
      <c r="D27" s="7">
        <v>32</v>
      </c>
      <c r="E27" s="7">
        <v>36</v>
      </c>
      <c r="F27" s="7">
        <f t="shared" si="0"/>
        <v>45.333333333333336</v>
      </c>
      <c r="G27" s="7">
        <f t="shared" si="1"/>
        <v>22.666666666666668</v>
      </c>
      <c r="H27" s="7">
        <v>5</v>
      </c>
      <c r="I27" s="7">
        <f t="shared" si="2"/>
        <v>63</v>
      </c>
      <c r="J27" s="7">
        <v>33300</v>
      </c>
      <c r="K27" s="7">
        <f t="shared" si="3"/>
        <v>2097900</v>
      </c>
      <c r="L27" s="12">
        <f t="shared" si="4"/>
        <v>9.996386262766728E-3</v>
      </c>
      <c r="M27" s="6">
        <f t="shared" si="6"/>
        <v>0.82656629455465469</v>
      </c>
      <c r="N27" s="11" t="s">
        <v>48</v>
      </c>
      <c r="O27" s="11" t="s">
        <v>24</v>
      </c>
      <c r="P27" s="11" t="s">
        <v>25</v>
      </c>
      <c r="Q27" s="4"/>
    </row>
    <row r="28" spans="1:17" ht="15.75">
      <c r="A28" s="9">
        <f t="shared" si="5"/>
        <v>24</v>
      </c>
      <c r="B28" s="9" t="s">
        <v>39</v>
      </c>
      <c r="C28" s="7">
        <v>130</v>
      </c>
      <c r="D28" s="7">
        <v>96</v>
      </c>
      <c r="E28" s="7">
        <v>45</v>
      </c>
      <c r="F28" s="7">
        <f t="shared" si="0"/>
        <v>90.333333333333329</v>
      </c>
      <c r="G28" s="7">
        <f t="shared" si="1"/>
        <v>45.166666666666664</v>
      </c>
      <c r="H28" s="7">
        <v>75</v>
      </c>
      <c r="I28" s="7">
        <f t="shared" si="2"/>
        <v>60.5</v>
      </c>
      <c r="J28" s="7">
        <v>33250</v>
      </c>
      <c r="K28" s="7">
        <f t="shared" si="3"/>
        <v>2011625</v>
      </c>
      <c r="L28" s="12">
        <f t="shared" si="4"/>
        <v>9.5852902978398012E-3</v>
      </c>
      <c r="M28" s="6">
        <f t="shared" si="6"/>
        <v>0.83615158485249452</v>
      </c>
      <c r="N28" s="11" t="s">
        <v>48</v>
      </c>
      <c r="O28" s="11" t="s">
        <v>27</v>
      </c>
      <c r="P28" s="11" t="s">
        <v>28</v>
      </c>
      <c r="Q28" s="4"/>
    </row>
    <row r="29" spans="1:17" ht="15.75">
      <c r="A29" s="9">
        <f t="shared" si="5"/>
        <v>25</v>
      </c>
      <c r="B29" s="9" t="s">
        <v>49</v>
      </c>
      <c r="C29" s="7">
        <v>293</v>
      </c>
      <c r="D29" s="7">
        <v>203</v>
      </c>
      <c r="E29" s="7">
        <v>207</v>
      </c>
      <c r="F29" s="7">
        <f t="shared" si="0"/>
        <v>234.33333333333334</v>
      </c>
      <c r="G29" s="7">
        <f t="shared" si="1"/>
        <v>117.16666666666667</v>
      </c>
      <c r="H29" s="7">
        <v>50</v>
      </c>
      <c r="I29" s="7">
        <f t="shared" si="2"/>
        <v>301.5</v>
      </c>
      <c r="J29" s="7">
        <f>63.5*100</f>
        <v>6350</v>
      </c>
      <c r="K29" s="7">
        <f t="shared" si="3"/>
        <v>1914525</v>
      </c>
      <c r="L29" s="12">
        <f t="shared" si="4"/>
        <v>9.1226137612486144E-3</v>
      </c>
      <c r="M29" s="6">
        <f t="shared" si="6"/>
        <v>0.84527419861374309</v>
      </c>
      <c r="N29" s="11" t="s">
        <v>48</v>
      </c>
      <c r="O29" s="11" t="s">
        <v>27</v>
      </c>
      <c r="P29" s="11" t="s">
        <v>28</v>
      </c>
      <c r="Q29" s="4"/>
    </row>
    <row r="30" spans="1:17" ht="15.75">
      <c r="A30" s="9">
        <f t="shared" si="5"/>
        <v>26</v>
      </c>
      <c r="B30" s="9" t="s">
        <v>50</v>
      </c>
      <c r="C30" s="7"/>
      <c r="D30" s="7">
        <v>53</v>
      </c>
      <c r="E30" s="7">
        <v>34</v>
      </c>
      <c r="F30" s="7">
        <f t="shared" si="0"/>
        <v>29</v>
      </c>
      <c r="G30" s="7">
        <f t="shared" si="1"/>
        <v>14.5</v>
      </c>
      <c r="H30" s="7">
        <v>10</v>
      </c>
      <c r="I30" s="7">
        <f t="shared" si="2"/>
        <v>33.5</v>
      </c>
      <c r="J30" s="7">
        <v>46500</v>
      </c>
      <c r="K30" s="7">
        <f t="shared" si="3"/>
        <v>1557750</v>
      </c>
      <c r="L30" s="12">
        <f t="shared" si="4"/>
        <v>7.4225991233256442E-3</v>
      </c>
      <c r="M30" s="6">
        <f t="shared" si="6"/>
        <v>0.85269679773706875</v>
      </c>
      <c r="N30" s="11" t="s">
        <v>48</v>
      </c>
      <c r="O30" s="11" t="s">
        <v>24</v>
      </c>
      <c r="P30" s="11" t="s">
        <v>25</v>
      </c>
      <c r="Q30" s="4"/>
    </row>
    <row r="31" spans="1:17" ht="15.75">
      <c r="A31" s="9">
        <f t="shared" si="5"/>
        <v>27</v>
      </c>
      <c r="B31" s="9" t="s">
        <v>45</v>
      </c>
      <c r="C31" s="7">
        <v>75</v>
      </c>
      <c r="D31" s="7">
        <v>80</v>
      </c>
      <c r="E31" s="7">
        <v>100</v>
      </c>
      <c r="F31" s="7">
        <f t="shared" si="0"/>
        <v>85</v>
      </c>
      <c r="G31" s="7">
        <f t="shared" si="1"/>
        <v>42.5</v>
      </c>
      <c r="H31" s="7">
        <v>60</v>
      </c>
      <c r="I31" s="7">
        <f t="shared" si="2"/>
        <v>67.5</v>
      </c>
      <c r="J31" s="7">
        <v>22500</v>
      </c>
      <c r="K31" s="7">
        <f t="shared" si="3"/>
        <v>1518750</v>
      </c>
      <c r="L31" s="12">
        <f t="shared" si="4"/>
        <v>7.2367661168678049E-3</v>
      </c>
      <c r="M31" s="6">
        <f t="shared" si="6"/>
        <v>0.8599335638539366</v>
      </c>
      <c r="N31" s="11" t="s">
        <v>48</v>
      </c>
      <c r="O31" s="11" t="s">
        <v>24</v>
      </c>
      <c r="P31" s="11" t="s">
        <v>25</v>
      </c>
      <c r="Q31" s="4"/>
    </row>
    <row r="32" spans="1:17" ht="15.75">
      <c r="A32" s="9">
        <f t="shared" si="5"/>
        <v>28</v>
      </c>
      <c r="B32" s="9" t="s">
        <v>51</v>
      </c>
      <c r="C32" s="7">
        <v>18</v>
      </c>
      <c r="D32" s="7">
        <v>12</v>
      </c>
      <c r="E32" s="7">
        <v>10</v>
      </c>
      <c r="F32" s="7">
        <f t="shared" si="0"/>
        <v>13.333333333333334</v>
      </c>
      <c r="G32" s="7">
        <f t="shared" si="1"/>
        <v>6.666666666666667</v>
      </c>
      <c r="H32" s="7">
        <v>5</v>
      </c>
      <c r="I32" s="7">
        <f t="shared" si="2"/>
        <v>15</v>
      </c>
      <c r="J32" s="7">
        <v>95317</v>
      </c>
      <c r="K32" s="7">
        <f t="shared" si="3"/>
        <v>1429755</v>
      </c>
      <c r="L32" s="12">
        <f t="shared" si="4"/>
        <v>6.8127094909776649E-3</v>
      </c>
      <c r="M32" s="6">
        <f t="shared" si="6"/>
        <v>0.86674627334491428</v>
      </c>
      <c r="N32" s="11" t="s">
        <v>48</v>
      </c>
      <c r="O32" s="11" t="s">
        <v>27</v>
      </c>
      <c r="P32" s="11" t="s">
        <v>28</v>
      </c>
      <c r="Q32" s="4"/>
    </row>
    <row r="33" spans="1:17" ht="15.75">
      <c r="A33" s="9">
        <f t="shared" si="5"/>
        <v>29</v>
      </c>
      <c r="B33" s="9" t="s">
        <v>52</v>
      </c>
      <c r="C33" s="7">
        <v>25</v>
      </c>
      <c r="D33" s="7"/>
      <c r="E33" s="7">
        <v>50</v>
      </c>
      <c r="F33" s="7">
        <f t="shared" si="0"/>
        <v>25</v>
      </c>
      <c r="G33" s="7">
        <f t="shared" si="1"/>
        <v>12.5</v>
      </c>
      <c r="H33" s="7">
        <v>10</v>
      </c>
      <c r="I33" s="7">
        <f t="shared" si="2"/>
        <v>27.5</v>
      </c>
      <c r="J33" s="7">
        <v>48000</v>
      </c>
      <c r="K33" s="7">
        <f t="shared" si="3"/>
        <v>1320000</v>
      </c>
      <c r="L33" s="12">
        <f t="shared" si="4"/>
        <v>6.2897325262653509E-3</v>
      </c>
      <c r="M33" s="6">
        <f t="shared" si="6"/>
        <v>0.87303600587117958</v>
      </c>
      <c r="N33" s="11" t="s">
        <v>48</v>
      </c>
      <c r="O33" s="11" t="s">
        <v>24</v>
      </c>
      <c r="P33" s="11" t="s">
        <v>25</v>
      </c>
      <c r="Q33" s="4"/>
    </row>
    <row r="34" spans="1:17" ht="15.75">
      <c r="A34" s="9">
        <f t="shared" si="5"/>
        <v>30</v>
      </c>
      <c r="B34" s="9" t="s">
        <v>57</v>
      </c>
      <c r="C34" s="7"/>
      <c r="D34" s="7">
        <v>21</v>
      </c>
      <c r="E34" s="7">
        <v>46</v>
      </c>
      <c r="F34" s="7">
        <f t="shared" si="0"/>
        <v>22.333333333333332</v>
      </c>
      <c r="G34" s="7">
        <f t="shared" si="1"/>
        <v>11.166666666666666</v>
      </c>
      <c r="H34" s="7">
        <v>1</v>
      </c>
      <c r="I34" s="7">
        <f t="shared" si="2"/>
        <v>32.5</v>
      </c>
      <c r="J34" s="7">
        <v>39560</v>
      </c>
      <c r="K34" s="7">
        <f t="shared" si="3"/>
        <v>1285700</v>
      </c>
      <c r="L34" s="12">
        <f t="shared" si="4"/>
        <v>6.1262947795601231E-3</v>
      </c>
      <c r="M34" s="6">
        <f t="shared" si="6"/>
        <v>0.87916230065073975</v>
      </c>
      <c r="N34" s="11" t="s">
        <v>48</v>
      </c>
      <c r="O34" s="11" t="s">
        <v>27</v>
      </c>
      <c r="P34" s="11" t="s">
        <v>28</v>
      </c>
      <c r="Q34" s="4"/>
    </row>
    <row r="35" spans="1:17" ht="15.75">
      <c r="A35" s="9">
        <f t="shared" si="5"/>
        <v>31</v>
      </c>
      <c r="B35" s="9" t="s">
        <v>53</v>
      </c>
      <c r="C35" s="7">
        <v>122</v>
      </c>
      <c r="D35" s="7">
        <v>107</v>
      </c>
      <c r="E35" s="7">
        <v>64</v>
      </c>
      <c r="F35" s="7">
        <f t="shared" si="0"/>
        <v>97.666666666666671</v>
      </c>
      <c r="G35" s="7">
        <f t="shared" si="1"/>
        <v>48.833333333333336</v>
      </c>
      <c r="H35" s="7">
        <v>40</v>
      </c>
      <c r="I35" s="7">
        <f t="shared" si="2"/>
        <v>106.5</v>
      </c>
      <c r="J35" s="7">
        <v>11000</v>
      </c>
      <c r="K35" s="7">
        <f t="shared" si="3"/>
        <v>1171500</v>
      </c>
      <c r="L35" s="12">
        <f t="shared" si="4"/>
        <v>5.5821376170604991E-3</v>
      </c>
      <c r="M35" s="6">
        <f t="shared" si="6"/>
        <v>0.88474443826780025</v>
      </c>
      <c r="N35" s="11" t="s">
        <v>48</v>
      </c>
      <c r="O35" s="11" t="s">
        <v>24</v>
      </c>
      <c r="P35" s="11" t="s">
        <v>25</v>
      </c>
      <c r="Q35" s="4"/>
    </row>
    <row r="36" spans="1:17" ht="15.75">
      <c r="A36" s="9">
        <f t="shared" si="5"/>
        <v>32</v>
      </c>
      <c r="B36" s="9" t="s">
        <v>56</v>
      </c>
      <c r="C36" s="7">
        <v>41</v>
      </c>
      <c r="D36" s="7">
        <v>39</v>
      </c>
      <c r="E36" s="7">
        <v>18</v>
      </c>
      <c r="F36" s="7">
        <f t="shared" si="0"/>
        <v>32.666666666666664</v>
      </c>
      <c r="G36" s="7">
        <f t="shared" si="1"/>
        <v>16.333333333333332</v>
      </c>
      <c r="H36" s="7">
        <v>10</v>
      </c>
      <c r="I36" s="7">
        <f t="shared" si="2"/>
        <v>39</v>
      </c>
      <c r="J36" s="7">
        <v>29340</v>
      </c>
      <c r="K36" s="7">
        <f t="shared" si="3"/>
        <v>1144260</v>
      </c>
      <c r="L36" s="12">
        <f t="shared" si="4"/>
        <v>5.4523404094730232E-3</v>
      </c>
      <c r="M36" s="6">
        <f t="shared" si="6"/>
        <v>0.89019677867727331</v>
      </c>
      <c r="N36" s="11" t="s">
        <v>48</v>
      </c>
      <c r="O36" s="11" t="s">
        <v>24</v>
      </c>
      <c r="P36" s="11" t="s">
        <v>25</v>
      </c>
      <c r="Q36" s="4"/>
    </row>
    <row r="37" spans="1:17" ht="15.75">
      <c r="A37" s="9">
        <f t="shared" si="5"/>
        <v>33</v>
      </c>
      <c r="B37" s="9" t="s">
        <v>55</v>
      </c>
      <c r="C37" s="7">
        <v>36</v>
      </c>
      <c r="D37" s="7">
        <v>34</v>
      </c>
      <c r="E37" s="7">
        <v>24</v>
      </c>
      <c r="F37" s="7">
        <f t="shared" ref="F37:F68" si="7">(C37+D37+E37)/3</f>
        <v>31.333333333333332</v>
      </c>
      <c r="G37" s="7">
        <f t="shared" ref="G37:G68" si="8">F37/2</f>
        <v>15.666666666666666</v>
      </c>
      <c r="H37" s="7">
        <v>15</v>
      </c>
      <c r="I37" s="7">
        <f t="shared" ref="I37:I68" si="9">F37+G37-H37</f>
        <v>32</v>
      </c>
      <c r="J37" s="7">
        <v>31500</v>
      </c>
      <c r="K37" s="7">
        <f t="shared" ref="K37:K68" si="10">I37*J37</f>
        <v>1008000</v>
      </c>
      <c r="L37" s="12">
        <f t="shared" ref="L37:L68" si="11">K37/209865840</f>
        <v>4.8030684746026321E-3</v>
      </c>
      <c r="M37" s="6">
        <f t="shared" si="6"/>
        <v>0.89499984715187597</v>
      </c>
      <c r="N37" s="11" t="s">
        <v>48</v>
      </c>
      <c r="O37" s="11" t="s">
        <v>24</v>
      </c>
      <c r="P37" s="11" t="s">
        <v>25</v>
      </c>
      <c r="Q37" s="4"/>
    </row>
    <row r="38" spans="1:17" ht="15.75">
      <c r="A38" s="9">
        <f t="shared" ref="A38:A69" si="12">A37+1</f>
        <v>34</v>
      </c>
      <c r="B38" s="9" t="s">
        <v>58</v>
      </c>
      <c r="C38" s="7">
        <v>5</v>
      </c>
      <c r="D38" s="7"/>
      <c r="E38" s="7">
        <v>6</v>
      </c>
      <c r="F38" s="7">
        <f t="shared" si="7"/>
        <v>3.6666666666666665</v>
      </c>
      <c r="G38" s="7">
        <f t="shared" si="8"/>
        <v>1.8333333333333333</v>
      </c>
      <c r="H38" s="7">
        <v>1</v>
      </c>
      <c r="I38" s="7">
        <f t="shared" si="9"/>
        <v>4.5</v>
      </c>
      <c r="J38" s="7">
        <v>210000</v>
      </c>
      <c r="K38" s="7">
        <f t="shared" si="10"/>
        <v>945000</v>
      </c>
      <c r="L38" s="12">
        <f t="shared" si="11"/>
        <v>4.502876694939967E-3</v>
      </c>
      <c r="M38" s="6">
        <f t="shared" si="6"/>
        <v>0.89950272384681595</v>
      </c>
      <c r="N38" s="11" t="s">
        <v>48</v>
      </c>
      <c r="O38" s="11" t="s">
        <v>24</v>
      </c>
      <c r="P38" s="11" t="s">
        <v>25</v>
      </c>
      <c r="Q38" s="4"/>
    </row>
    <row r="39" spans="1:17" ht="15.75">
      <c r="A39" s="9">
        <f t="shared" si="12"/>
        <v>35</v>
      </c>
      <c r="B39" s="9" t="s">
        <v>63</v>
      </c>
      <c r="C39" s="7">
        <v>708</v>
      </c>
      <c r="D39" s="7"/>
      <c r="E39" s="7"/>
      <c r="F39" s="7">
        <f t="shared" si="7"/>
        <v>236</v>
      </c>
      <c r="G39" s="7">
        <f t="shared" si="8"/>
        <v>118</v>
      </c>
      <c r="H39" s="7">
        <v>25</v>
      </c>
      <c r="I39" s="7">
        <f t="shared" si="9"/>
        <v>329</v>
      </c>
      <c r="J39" s="7">
        <v>2500</v>
      </c>
      <c r="K39" s="7">
        <f t="shared" si="10"/>
        <v>822500</v>
      </c>
      <c r="L39" s="12">
        <f t="shared" si="11"/>
        <v>3.9191704567070086E-3</v>
      </c>
      <c r="M39" s="6">
        <f t="shared" si="6"/>
        <v>0.90342189430352293</v>
      </c>
      <c r="N39" s="11" t="s">
        <v>48</v>
      </c>
      <c r="O39" s="11" t="s">
        <v>24</v>
      </c>
      <c r="P39" s="11" t="s">
        <v>25</v>
      </c>
      <c r="Q39" s="4"/>
    </row>
    <row r="40" spans="1:17" s="19" customFormat="1" ht="15.75">
      <c r="A40" s="13">
        <f t="shared" si="12"/>
        <v>36</v>
      </c>
      <c r="B40" s="13" t="s">
        <v>154</v>
      </c>
      <c r="C40" s="14">
        <v>40</v>
      </c>
      <c r="D40" s="14">
        <v>60</v>
      </c>
      <c r="E40" s="14">
        <v>56</v>
      </c>
      <c r="F40" s="14">
        <f t="shared" si="7"/>
        <v>52</v>
      </c>
      <c r="G40" s="14">
        <f t="shared" si="8"/>
        <v>26</v>
      </c>
      <c r="H40" s="14">
        <v>10</v>
      </c>
      <c r="I40" s="14">
        <f t="shared" si="9"/>
        <v>68</v>
      </c>
      <c r="J40" s="14">
        <v>12000</v>
      </c>
      <c r="K40" s="14">
        <f t="shared" si="10"/>
        <v>816000</v>
      </c>
      <c r="L40" s="15">
        <f t="shared" si="11"/>
        <v>3.8881982889640353E-3</v>
      </c>
      <c r="M40" s="16">
        <f t="shared" si="6"/>
        <v>0.90731009259248696</v>
      </c>
      <c r="N40" s="17" t="s">
        <v>48</v>
      </c>
      <c r="O40" s="17" t="s">
        <v>24</v>
      </c>
      <c r="P40" s="17" t="s">
        <v>25</v>
      </c>
      <c r="Q40" s="18"/>
    </row>
    <row r="41" spans="1:17" ht="15.75">
      <c r="A41" s="9">
        <f t="shared" si="12"/>
        <v>37</v>
      </c>
      <c r="B41" s="9" t="s">
        <v>67</v>
      </c>
      <c r="C41" s="7">
        <v>5</v>
      </c>
      <c r="D41" s="7">
        <v>10</v>
      </c>
      <c r="E41" s="7">
        <v>5</v>
      </c>
      <c r="F41" s="7">
        <f t="shared" si="7"/>
        <v>6.666666666666667</v>
      </c>
      <c r="G41" s="7">
        <f t="shared" si="8"/>
        <v>3.3333333333333335</v>
      </c>
      <c r="H41" s="7">
        <v>1</v>
      </c>
      <c r="I41" s="7">
        <f t="shared" si="9"/>
        <v>9</v>
      </c>
      <c r="J41" s="7">
        <v>83000</v>
      </c>
      <c r="K41" s="7">
        <f t="shared" si="10"/>
        <v>747000</v>
      </c>
      <c r="L41" s="12">
        <f t="shared" si="11"/>
        <v>3.5594168160001647E-3</v>
      </c>
      <c r="M41" s="6">
        <f t="shared" si="6"/>
        <v>0.9108695094084871</v>
      </c>
      <c r="N41" s="11" t="s">
        <v>48</v>
      </c>
      <c r="O41" s="11" t="s">
        <v>24</v>
      </c>
      <c r="P41" s="11" t="s">
        <v>25</v>
      </c>
      <c r="Q41" s="4"/>
    </row>
    <row r="42" spans="1:17" ht="15.75">
      <c r="A42" s="9">
        <f t="shared" si="12"/>
        <v>38</v>
      </c>
      <c r="B42" s="9" t="s">
        <v>59</v>
      </c>
      <c r="C42" s="7">
        <v>75</v>
      </c>
      <c r="D42" s="7">
        <v>50</v>
      </c>
      <c r="E42" s="7">
        <v>46</v>
      </c>
      <c r="F42" s="7">
        <f t="shared" si="7"/>
        <v>57</v>
      </c>
      <c r="G42" s="7">
        <f t="shared" si="8"/>
        <v>28.5</v>
      </c>
      <c r="H42" s="7">
        <v>30</v>
      </c>
      <c r="I42" s="7">
        <f t="shared" si="9"/>
        <v>55.5</v>
      </c>
      <c r="J42" s="7">
        <v>13000</v>
      </c>
      <c r="K42" s="7">
        <f t="shared" si="10"/>
        <v>721500</v>
      </c>
      <c r="L42" s="12">
        <f t="shared" si="11"/>
        <v>3.4379106194700384E-3</v>
      </c>
      <c r="M42" s="6">
        <f t="shared" si="6"/>
        <v>0.91430742002795717</v>
      </c>
      <c r="N42" s="11" t="s">
        <v>48</v>
      </c>
      <c r="O42" s="11" t="s">
        <v>24</v>
      </c>
      <c r="P42" s="11" t="s">
        <v>25</v>
      </c>
      <c r="Q42" s="4"/>
    </row>
    <row r="43" spans="1:17" ht="15.75">
      <c r="A43" s="9">
        <f t="shared" si="12"/>
        <v>39</v>
      </c>
      <c r="B43" s="9" t="s">
        <v>54</v>
      </c>
      <c r="C43" s="7">
        <v>18</v>
      </c>
      <c r="D43" s="7">
        <v>13</v>
      </c>
      <c r="E43" s="7">
        <v>5</v>
      </c>
      <c r="F43" s="7">
        <f t="shared" si="7"/>
        <v>12</v>
      </c>
      <c r="G43" s="7">
        <f t="shared" si="8"/>
        <v>6</v>
      </c>
      <c r="H43" s="7">
        <v>10</v>
      </c>
      <c r="I43" s="7">
        <f t="shared" si="9"/>
        <v>8</v>
      </c>
      <c r="J43" s="7">
        <v>84000</v>
      </c>
      <c r="K43" s="7">
        <f t="shared" si="10"/>
        <v>672000</v>
      </c>
      <c r="L43" s="12">
        <f t="shared" si="11"/>
        <v>3.2020456497350879E-3</v>
      </c>
      <c r="M43" s="6">
        <f t="shared" si="6"/>
        <v>0.91750946567769232</v>
      </c>
      <c r="N43" s="11" t="s">
        <v>48</v>
      </c>
      <c r="O43" s="11" t="s">
        <v>27</v>
      </c>
      <c r="P43" s="11" t="s">
        <v>28</v>
      </c>
      <c r="Q43" s="4"/>
    </row>
    <row r="44" spans="1:17" ht="15.75">
      <c r="A44" s="9">
        <f t="shared" si="12"/>
        <v>40</v>
      </c>
      <c r="B44" s="9" t="s">
        <v>148</v>
      </c>
      <c r="C44" s="7">
        <v>30</v>
      </c>
      <c r="D44" s="7">
        <v>8</v>
      </c>
      <c r="E44" s="7">
        <v>10</v>
      </c>
      <c r="F44" s="7">
        <f t="shared" si="7"/>
        <v>16</v>
      </c>
      <c r="G44" s="7">
        <f t="shared" si="8"/>
        <v>8</v>
      </c>
      <c r="H44" s="7"/>
      <c r="I44" s="7">
        <f t="shared" si="9"/>
        <v>24</v>
      </c>
      <c r="J44" s="7">
        <v>27700</v>
      </c>
      <c r="K44" s="7">
        <f t="shared" si="10"/>
        <v>664800</v>
      </c>
      <c r="L44" s="12">
        <f t="shared" si="11"/>
        <v>3.1677380177736404E-3</v>
      </c>
      <c r="M44" s="6">
        <f t="shared" si="6"/>
        <v>0.92067720369546591</v>
      </c>
      <c r="N44" s="11" t="s">
        <v>48</v>
      </c>
      <c r="O44" s="11" t="s">
        <v>24</v>
      </c>
      <c r="P44" s="11" t="s">
        <v>25</v>
      </c>
      <c r="Q44" s="4"/>
    </row>
    <row r="45" spans="1:17" ht="15.75">
      <c r="A45" s="9">
        <f t="shared" si="12"/>
        <v>41</v>
      </c>
      <c r="B45" s="9" t="s">
        <v>66</v>
      </c>
      <c r="C45" s="7">
        <v>300</v>
      </c>
      <c r="D45" s="7">
        <v>180</v>
      </c>
      <c r="E45" s="7">
        <v>160</v>
      </c>
      <c r="F45" s="7">
        <f t="shared" si="7"/>
        <v>213.33333333333334</v>
      </c>
      <c r="G45" s="7">
        <f t="shared" si="8"/>
        <v>106.66666666666667</v>
      </c>
      <c r="H45" s="7">
        <v>90</v>
      </c>
      <c r="I45" s="7">
        <f t="shared" si="9"/>
        <v>230</v>
      </c>
      <c r="J45" s="7">
        <v>2600</v>
      </c>
      <c r="K45" s="7">
        <f t="shared" si="10"/>
        <v>598000</v>
      </c>
      <c r="L45" s="12">
        <f t="shared" si="11"/>
        <v>2.8494394323535454E-3</v>
      </c>
      <c r="M45" s="6">
        <f t="shared" si="6"/>
        <v>0.9235266431278194</v>
      </c>
      <c r="N45" s="11" t="s">
        <v>48</v>
      </c>
      <c r="O45" s="11" t="s">
        <v>24</v>
      </c>
      <c r="P45" s="11" t="s">
        <v>25</v>
      </c>
      <c r="Q45" s="4"/>
    </row>
    <row r="46" spans="1:17" ht="15.75">
      <c r="A46" s="9">
        <f t="shared" si="12"/>
        <v>42</v>
      </c>
      <c r="B46" s="9" t="s">
        <v>68</v>
      </c>
      <c r="C46" s="7">
        <v>100</v>
      </c>
      <c r="D46" s="7">
        <v>15</v>
      </c>
      <c r="E46" s="7">
        <v>32</v>
      </c>
      <c r="F46" s="7">
        <f t="shared" si="7"/>
        <v>49</v>
      </c>
      <c r="G46" s="7">
        <f t="shared" si="8"/>
        <v>24.5</v>
      </c>
      <c r="H46" s="7">
        <v>20</v>
      </c>
      <c r="I46" s="7">
        <f t="shared" si="9"/>
        <v>53.5</v>
      </c>
      <c r="J46" s="7">
        <v>11000</v>
      </c>
      <c r="K46" s="7">
        <f t="shared" si="10"/>
        <v>588500</v>
      </c>
      <c r="L46" s="12">
        <f t="shared" si="11"/>
        <v>2.8041724179599689E-3</v>
      </c>
      <c r="M46" s="6">
        <f t="shared" si="6"/>
        <v>0.92633081554577934</v>
      </c>
      <c r="N46" s="11" t="s">
        <v>48</v>
      </c>
      <c r="O46" s="11" t="s">
        <v>24</v>
      </c>
      <c r="P46" s="11" t="s">
        <v>25</v>
      </c>
      <c r="Q46" s="4"/>
    </row>
    <row r="47" spans="1:17" ht="15.75">
      <c r="A47" s="9">
        <f t="shared" si="12"/>
        <v>43</v>
      </c>
      <c r="B47" s="9" t="s">
        <v>69</v>
      </c>
      <c r="C47" s="7">
        <v>40</v>
      </c>
      <c r="D47" s="7"/>
      <c r="E47" s="7"/>
      <c r="F47" s="7">
        <f t="shared" si="7"/>
        <v>13.333333333333334</v>
      </c>
      <c r="G47" s="7">
        <f t="shared" si="8"/>
        <v>6.666666666666667</v>
      </c>
      <c r="H47" s="7">
        <v>5</v>
      </c>
      <c r="I47" s="7">
        <f t="shared" si="9"/>
        <v>15</v>
      </c>
      <c r="J47" s="7">
        <v>36000</v>
      </c>
      <c r="K47" s="7">
        <f t="shared" si="10"/>
        <v>540000</v>
      </c>
      <c r="L47" s="12">
        <f t="shared" si="11"/>
        <v>2.5730723971085527E-3</v>
      </c>
      <c r="M47" s="6">
        <f t="shared" si="6"/>
        <v>0.92890388794288792</v>
      </c>
      <c r="N47" s="11" t="s">
        <v>48</v>
      </c>
      <c r="O47" s="11" t="s">
        <v>24</v>
      </c>
      <c r="P47" s="11" t="s">
        <v>25</v>
      </c>
      <c r="Q47" s="4"/>
    </row>
    <row r="48" spans="1:17" ht="15.75">
      <c r="A48" s="9">
        <f t="shared" si="12"/>
        <v>44</v>
      </c>
      <c r="B48" s="9" t="s">
        <v>70</v>
      </c>
      <c r="C48" s="7"/>
      <c r="D48" s="7">
        <v>100</v>
      </c>
      <c r="E48" s="7">
        <v>10</v>
      </c>
      <c r="F48" s="7">
        <f t="shared" si="7"/>
        <v>36.666666666666664</v>
      </c>
      <c r="G48" s="7">
        <f t="shared" si="8"/>
        <v>18.333333333333332</v>
      </c>
      <c r="H48" s="7">
        <v>12</v>
      </c>
      <c r="I48" s="7">
        <f t="shared" si="9"/>
        <v>43</v>
      </c>
      <c r="J48" s="7">
        <v>11875</v>
      </c>
      <c r="K48" s="7">
        <f t="shared" si="10"/>
        <v>510625</v>
      </c>
      <c r="L48" s="12">
        <f t="shared" si="11"/>
        <v>2.4331020236547309E-3</v>
      </c>
      <c r="M48" s="6">
        <f t="shared" si="6"/>
        <v>0.93133698996654268</v>
      </c>
      <c r="N48" s="11" t="s">
        <v>48</v>
      </c>
      <c r="O48" s="11" t="s">
        <v>24</v>
      </c>
      <c r="P48" s="11" t="s">
        <v>25</v>
      </c>
      <c r="Q48" s="4"/>
    </row>
    <row r="49" spans="1:17" ht="15.75">
      <c r="A49" s="9">
        <f t="shared" si="12"/>
        <v>45</v>
      </c>
      <c r="B49" s="9" t="s">
        <v>60</v>
      </c>
      <c r="C49" s="7">
        <v>20</v>
      </c>
      <c r="D49" s="7">
        <v>86</v>
      </c>
      <c r="E49" s="7">
        <v>59</v>
      </c>
      <c r="F49" s="7">
        <f t="shared" si="7"/>
        <v>55</v>
      </c>
      <c r="G49" s="7">
        <f t="shared" si="8"/>
        <v>27.5</v>
      </c>
      <c r="H49" s="7">
        <v>40</v>
      </c>
      <c r="I49" s="7">
        <f t="shared" si="9"/>
        <v>42.5</v>
      </c>
      <c r="J49" s="7">
        <v>12000</v>
      </c>
      <c r="K49" s="7">
        <f t="shared" si="10"/>
        <v>510000</v>
      </c>
      <c r="L49" s="12">
        <f t="shared" si="11"/>
        <v>2.4301239306025219E-3</v>
      </c>
      <c r="M49" s="6">
        <f t="shared" si="6"/>
        <v>0.93376711389714517</v>
      </c>
      <c r="N49" s="11" t="s">
        <v>48</v>
      </c>
      <c r="O49" s="11" t="s">
        <v>24</v>
      </c>
      <c r="P49" s="11" t="s">
        <v>25</v>
      </c>
      <c r="Q49" s="4"/>
    </row>
    <row r="50" spans="1:17" ht="15.75">
      <c r="A50" s="9">
        <f t="shared" si="12"/>
        <v>46</v>
      </c>
      <c r="B50" s="9" t="s">
        <v>61</v>
      </c>
      <c r="C50" s="7">
        <v>59</v>
      </c>
      <c r="D50" s="7">
        <v>25</v>
      </c>
      <c r="E50" s="7">
        <v>20</v>
      </c>
      <c r="F50" s="7">
        <f t="shared" si="7"/>
        <v>34.666666666666664</v>
      </c>
      <c r="G50" s="7">
        <f t="shared" si="8"/>
        <v>17.333333333333332</v>
      </c>
      <c r="H50" s="7">
        <v>25</v>
      </c>
      <c r="I50" s="7">
        <f t="shared" si="9"/>
        <v>27</v>
      </c>
      <c r="J50" s="7">
        <v>18500</v>
      </c>
      <c r="K50" s="7">
        <f t="shared" si="10"/>
        <v>499500</v>
      </c>
      <c r="L50" s="12">
        <f t="shared" si="11"/>
        <v>2.3800919673254112E-3</v>
      </c>
      <c r="M50" s="6">
        <f t="shared" si="6"/>
        <v>0.93614720586447053</v>
      </c>
      <c r="N50" s="11" t="s">
        <v>48</v>
      </c>
      <c r="O50" s="11" t="s">
        <v>24</v>
      </c>
      <c r="P50" s="11" t="s">
        <v>25</v>
      </c>
      <c r="Q50" s="4"/>
    </row>
    <row r="51" spans="1:17" ht="15.75">
      <c r="A51" s="9">
        <f t="shared" si="12"/>
        <v>47</v>
      </c>
      <c r="B51" s="9" t="s">
        <v>73</v>
      </c>
      <c r="C51" s="7">
        <v>77</v>
      </c>
      <c r="D51" s="7">
        <v>45</v>
      </c>
      <c r="E51" s="7">
        <v>37</v>
      </c>
      <c r="F51" s="7">
        <f t="shared" si="7"/>
        <v>53</v>
      </c>
      <c r="G51" s="7">
        <f t="shared" si="8"/>
        <v>26.5</v>
      </c>
      <c r="H51" s="7">
        <v>5</v>
      </c>
      <c r="I51" s="7">
        <f t="shared" si="9"/>
        <v>74.5</v>
      </c>
      <c r="J51" s="7">
        <v>6600</v>
      </c>
      <c r="K51" s="7">
        <f t="shared" si="10"/>
        <v>491700</v>
      </c>
      <c r="L51" s="12">
        <f t="shared" si="11"/>
        <v>2.3429253660338435E-3</v>
      </c>
      <c r="M51" s="6">
        <f t="shared" si="6"/>
        <v>0.9384901312305044</v>
      </c>
      <c r="N51" s="11" t="s">
        <v>48</v>
      </c>
      <c r="O51" s="11" t="s">
        <v>24</v>
      </c>
      <c r="P51" s="11" t="s">
        <v>25</v>
      </c>
      <c r="Q51" s="4"/>
    </row>
    <row r="52" spans="1:17" ht="15.75">
      <c r="A52" s="9">
        <f t="shared" si="12"/>
        <v>48</v>
      </c>
      <c r="B52" s="9" t="s">
        <v>74</v>
      </c>
      <c r="C52" s="7">
        <v>140</v>
      </c>
      <c r="D52" s="7">
        <v>11</v>
      </c>
      <c r="E52" s="7">
        <v>8</v>
      </c>
      <c r="F52" s="7">
        <f t="shared" si="7"/>
        <v>53</v>
      </c>
      <c r="G52" s="7">
        <f t="shared" si="8"/>
        <v>26.5</v>
      </c>
      <c r="H52" s="7">
        <v>5</v>
      </c>
      <c r="I52" s="7">
        <f t="shared" si="9"/>
        <v>74.5</v>
      </c>
      <c r="J52" s="7">
        <v>6600</v>
      </c>
      <c r="K52" s="7">
        <f t="shared" si="10"/>
        <v>491700</v>
      </c>
      <c r="L52" s="12">
        <f t="shared" si="11"/>
        <v>2.3429253660338435E-3</v>
      </c>
      <c r="M52" s="6">
        <f t="shared" si="6"/>
        <v>0.94083305659653826</v>
      </c>
      <c r="N52" s="11" t="s">
        <v>48</v>
      </c>
      <c r="O52" s="11" t="s">
        <v>24</v>
      </c>
      <c r="P52" s="11" t="s">
        <v>25</v>
      </c>
      <c r="Q52" s="4"/>
    </row>
    <row r="53" spans="1:17" ht="15.75">
      <c r="A53" s="9">
        <f t="shared" si="12"/>
        <v>49</v>
      </c>
      <c r="B53" s="9" t="s">
        <v>62</v>
      </c>
      <c r="C53" s="7">
        <v>49</v>
      </c>
      <c r="D53" s="7">
        <v>18</v>
      </c>
      <c r="E53" s="7">
        <v>14</v>
      </c>
      <c r="F53" s="7">
        <f t="shared" si="7"/>
        <v>27</v>
      </c>
      <c r="G53" s="7">
        <f t="shared" si="8"/>
        <v>13.5</v>
      </c>
      <c r="H53" s="7">
        <v>20</v>
      </c>
      <c r="I53" s="7">
        <f t="shared" si="9"/>
        <v>20.5</v>
      </c>
      <c r="J53" s="7">
        <v>23500</v>
      </c>
      <c r="K53" s="7">
        <f t="shared" si="10"/>
        <v>481750</v>
      </c>
      <c r="L53" s="12">
        <f t="shared" si="11"/>
        <v>2.2955141246426766E-3</v>
      </c>
      <c r="M53" s="6">
        <f t="shared" si="6"/>
        <v>0.94312857072118095</v>
      </c>
      <c r="N53" s="11" t="s">
        <v>87</v>
      </c>
      <c r="O53" s="11" t="s">
        <v>24</v>
      </c>
      <c r="P53" s="11" t="s">
        <v>25</v>
      </c>
      <c r="Q53" s="4"/>
    </row>
    <row r="54" spans="1:17" s="19" customFormat="1" ht="15.75">
      <c r="A54" s="13">
        <f t="shared" si="12"/>
        <v>50</v>
      </c>
      <c r="B54" s="13" t="s">
        <v>153</v>
      </c>
      <c r="C54" s="14">
        <v>150</v>
      </c>
      <c r="D54" s="14">
        <v>180</v>
      </c>
      <c r="E54" s="14">
        <v>200</v>
      </c>
      <c r="F54" s="14">
        <f t="shared" si="7"/>
        <v>176.66666666666666</v>
      </c>
      <c r="G54" s="14">
        <f t="shared" si="8"/>
        <v>88.333333333333329</v>
      </c>
      <c r="H54" s="14">
        <v>50</v>
      </c>
      <c r="I54" s="14">
        <f t="shared" si="9"/>
        <v>215</v>
      </c>
      <c r="J54" s="14">
        <v>2200</v>
      </c>
      <c r="K54" s="14">
        <f t="shared" si="10"/>
        <v>473000</v>
      </c>
      <c r="L54" s="15">
        <f t="shared" si="11"/>
        <v>2.253820821911751E-3</v>
      </c>
      <c r="M54" s="16">
        <f t="shared" si="6"/>
        <v>0.94538239154309267</v>
      </c>
      <c r="N54" s="17" t="s">
        <v>87</v>
      </c>
      <c r="O54" s="17" t="s">
        <v>24</v>
      </c>
      <c r="P54" s="17" t="s">
        <v>25</v>
      </c>
      <c r="Q54" s="18"/>
    </row>
    <row r="55" spans="1:17" ht="15.75">
      <c r="A55" s="9">
        <f t="shared" si="12"/>
        <v>51</v>
      </c>
      <c r="B55" s="9" t="s">
        <v>72</v>
      </c>
      <c r="C55" s="7">
        <v>55</v>
      </c>
      <c r="D55" s="7">
        <v>57</v>
      </c>
      <c r="E55" s="7">
        <v>20</v>
      </c>
      <c r="F55" s="7">
        <f t="shared" si="7"/>
        <v>44</v>
      </c>
      <c r="G55" s="7">
        <f t="shared" si="8"/>
        <v>22</v>
      </c>
      <c r="H55" s="7">
        <v>10</v>
      </c>
      <c r="I55" s="7">
        <f t="shared" si="9"/>
        <v>56</v>
      </c>
      <c r="J55" s="7">
        <v>8321</v>
      </c>
      <c r="K55" s="7">
        <f t="shared" si="10"/>
        <v>465976</v>
      </c>
      <c r="L55" s="12">
        <f t="shared" si="11"/>
        <v>2.2203518209538056E-3</v>
      </c>
      <c r="M55" s="6">
        <f t="shared" si="6"/>
        <v>0.94760274336404648</v>
      </c>
      <c r="N55" s="11" t="s">
        <v>87</v>
      </c>
      <c r="O55" s="11" t="s">
        <v>24</v>
      </c>
      <c r="P55" s="11" t="s">
        <v>25</v>
      </c>
      <c r="Q55" s="4"/>
    </row>
    <row r="56" spans="1:17" ht="15.75">
      <c r="A56" s="9">
        <f t="shared" si="12"/>
        <v>52</v>
      </c>
      <c r="B56" s="9" t="s">
        <v>76</v>
      </c>
      <c r="C56" s="7">
        <v>10</v>
      </c>
      <c r="D56" s="7">
        <v>8</v>
      </c>
      <c r="E56" s="7">
        <v>4</v>
      </c>
      <c r="F56" s="7">
        <f t="shared" si="7"/>
        <v>7.333333333333333</v>
      </c>
      <c r="G56" s="7">
        <f t="shared" si="8"/>
        <v>3.6666666666666665</v>
      </c>
      <c r="H56" s="7">
        <v>1</v>
      </c>
      <c r="I56" s="7">
        <f t="shared" si="9"/>
        <v>10</v>
      </c>
      <c r="J56" s="7">
        <v>45000</v>
      </c>
      <c r="K56" s="7">
        <f t="shared" si="10"/>
        <v>450000</v>
      </c>
      <c r="L56" s="12">
        <f t="shared" si="11"/>
        <v>2.1442269975904607E-3</v>
      </c>
      <c r="M56" s="6">
        <f t="shared" si="6"/>
        <v>0.94974697036163691</v>
      </c>
      <c r="N56" s="11" t="s">
        <v>87</v>
      </c>
      <c r="O56" s="11" t="s">
        <v>24</v>
      </c>
      <c r="P56" s="11" t="s">
        <v>25</v>
      </c>
      <c r="Q56" s="4"/>
    </row>
    <row r="57" spans="1:17" ht="15.75">
      <c r="A57" s="9">
        <f t="shared" si="12"/>
        <v>53</v>
      </c>
      <c r="B57" s="9" t="s">
        <v>79</v>
      </c>
      <c r="C57" s="7"/>
      <c r="D57" s="7">
        <v>200</v>
      </c>
      <c r="E57" s="7">
        <v>120</v>
      </c>
      <c r="F57" s="7">
        <f t="shared" si="7"/>
        <v>106.66666666666667</v>
      </c>
      <c r="G57" s="7">
        <f t="shared" si="8"/>
        <v>53.333333333333336</v>
      </c>
      <c r="H57" s="7">
        <v>12</v>
      </c>
      <c r="I57" s="7">
        <f t="shared" si="9"/>
        <v>148</v>
      </c>
      <c r="J57" s="7">
        <v>2950</v>
      </c>
      <c r="K57" s="7">
        <f t="shared" si="10"/>
        <v>436600</v>
      </c>
      <c r="L57" s="12">
        <f t="shared" si="11"/>
        <v>2.0803766825511004E-3</v>
      </c>
      <c r="M57" s="6">
        <f t="shared" si="6"/>
        <v>0.95182734704418803</v>
      </c>
      <c r="N57" s="11" t="s">
        <v>87</v>
      </c>
      <c r="O57" s="11" t="s">
        <v>24</v>
      </c>
      <c r="P57" s="11" t="s">
        <v>25</v>
      </c>
      <c r="Q57" s="4"/>
    </row>
    <row r="58" spans="1:17" ht="15.75">
      <c r="A58" s="9">
        <f t="shared" si="12"/>
        <v>54</v>
      </c>
      <c r="B58" s="9" t="s">
        <v>78</v>
      </c>
      <c r="C58" s="7">
        <v>65</v>
      </c>
      <c r="D58" s="7">
        <v>38</v>
      </c>
      <c r="E58" s="7">
        <v>27</v>
      </c>
      <c r="F58" s="7">
        <f t="shared" si="7"/>
        <v>43.333333333333336</v>
      </c>
      <c r="G58" s="7">
        <f t="shared" si="8"/>
        <v>21.666666666666668</v>
      </c>
      <c r="H58" s="7">
        <v>10</v>
      </c>
      <c r="I58" s="7">
        <f t="shared" si="9"/>
        <v>55</v>
      </c>
      <c r="J58" s="7">
        <v>7400</v>
      </c>
      <c r="K58" s="7">
        <f t="shared" si="10"/>
        <v>407000</v>
      </c>
      <c r="L58" s="12">
        <f t="shared" si="11"/>
        <v>1.9393341955984834E-3</v>
      </c>
      <c r="M58" s="6">
        <f t="shared" si="6"/>
        <v>0.95376668123978647</v>
      </c>
      <c r="N58" s="11" t="s">
        <v>87</v>
      </c>
      <c r="O58" s="11" t="s">
        <v>24</v>
      </c>
      <c r="P58" s="11" t="s">
        <v>25</v>
      </c>
      <c r="Q58" s="4"/>
    </row>
    <row r="59" spans="1:17" ht="15.75">
      <c r="A59" s="9">
        <f t="shared" si="12"/>
        <v>55</v>
      </c>
      <c r="B59" s="9" t="s">
        <v>77</v>
      </c>
      <c r="C59" s="7">
        <v>37</v>
      </c>
      <c r="D59" s="7">
        <v>27</v>
      </c>
      <c r="E59" s="7">
        <v>34</v>
      </c>
      <c r="F59" s="7">
        <f t="shared" si="7"/>
        <v>32.666666666666664</v>
      </c>
      <c r="G59" s="7">
        <f t="shared" si="8"/>
        <v>16.333333333333332</v>
      </c>
      <c r="H59" s="7">
        <v>10</v>
      </c>
      <c r="I59" s="7">
        <f t="shared" si="9"/>
        <v>39</v>
      </c>
      <c r="J59" s="7">
        <v>10000</v>
      </c>
      <c r="K59" s="7">
        <f t="shared" si="10"/>
        <v>390000</v>
      </c>
      <c r="L59" s="12">
        <f t="shared" si="11"/>
        <v>1.8583300645783993E-3</v>
      </c>
      <c r="M59" s="6">
        <f t="shared" si="6"/>
        <v>0.95562501130436484</v>
      </c>
      <c r="N59" s="11" t="s">
        <v>87</v>
      </c>
      <c r="O59" s="11" t="s">
        <v>24</v>
      </c>
      <c r="P59" s="11" t="s">
        <v>25</v>
      </c>
      <c r="Q59" s="4"/>
    </row>
    <row r="60" spans="1:17" s="19" customFormat="1" ht="15.75">
      <c r="A60" s="13">
        <f t="shared" si="12"/>
        <v>56</v>
      </c>
      <c r="B60" s="13" t="s">
        <v>155</v>
      </c>
      <c r="C60" s="14">
        <v>70</v>
      </c>
      <c r="D60" s="14">
        <v>100</v>
      </c>
      <c r="E60" s="14">
        <v>80</v>
      </c>
      <c r="F60" s="14">
        <f t="shared" si="7"/>
        <v>83.333333333333329</v>
      </c>
      <c r="G60" s="14">
        <f t="shared" si="8"/>
        <v>41.666666666666664</v>
      </c>
      <c r="H60" s="14">
        <v>70</v>
      </c>
      <c r="I60" s="14">
        <f t="shared" si="9"/>
        <v>55</v>
      </c>
      <c r="J60" s="14">
        <v>6500</v>
      </c>
      <c r="K60" s="14">
        <f t="shared" si="10"/>
        <v>357500</v>
      </c>
      <c r="L60" s="15">
        <f t="shared" si="11"/>
        <v>1.7034692258635327E-3</v>
      </c>
      <c r="M60" s="16">
        <f t="shared" si="6"/>
        <v>0.95732848053022834</v>
      </c>
      <c r="N60" s="17" t="s">
        <v>87</v>
      </c>
      <c r="O60" s="17" t="s">
        <v>64</v>
      </c>
      <c r="P60" s="17" t="s">
        <v>25</v>
      </c>
      <c r="Q60" s="18"/>
    </row>
    <row r="61" spans="1:17" ht="15.75">
      <c r="A61" s="9">
        <f t="shared" si="12"/>
        <v>57</v>
      </c>
      <c r="B61" s="9" t="s">
        <v>71</v>
      </c>
      <c r="C61" s="7">
        <v>23</v>
      </c>
      <c r="D61" s="7">
        <v>13</v>
      </c>
      <c r="E61" s="7">
        <v>13</v>
      </c>
      <c r="F61" s="7">
        <f t="shared" si="7"/>
        <v>16.333333333333332</v>
      </c>
      <c r="G61" s="7">
        <f t="shared" si="8"/>
        <v>8.1666666666666661</v>
      </c>
      <c r="H61" s="7">
        <v>10</v>
      </c>
      <c r="I61" s="7">
        <f t="shared" si="9"/>
        <v>14.5</v>
      </c>
      <c r="J61" s="7">
        <v>24000</v>
      </c>
      <c r="K61" s="7">
        <f t="shared" si="10"/>
        <v>348000</v>
      </c>
      <c r="L61" s="12">
        <f t="shared" si="11"/>
        <v>1.6582022114699562E-3</v>
      </c>
      <c r="M61" s="6">
        <f t="shared" si="6"/>
        <v>0.95898668274169829</v>
      </c>
      <c r="N61" s="11" t="s">
        <v>87</v>
      </c>
      <c r="O61" s="11" t="s">
        <v>24</v>
      </c>
      <c r="P61" s="11" t="s">
        <v>25</v>
      </c>
      <c r="Q61" s="4"/>
    </row>
    <row r="62" spans="1:17" ht="15.75">
      <c r="A62" s="9">
        <f t="shared" si="12"/>
        <v>58</v>
      </c>
      <c r="B62" s="9" t="s">
        <v>84</v>
      </c>
      <c r="C62" s="7">
        <v>23</v>
      </c>
      <c r="D62" s="7">
        <v>26</v>
      </c>
      <c r="E62" s="7">
        <v>15</v>
      </c>
      <c r="F62" s="7">
        <f t="shared" si="7"/>
        <v>21.333333333333332</v>
      </c>
      <c r="G62" s="7">
        <f t="shared" si="8"/>
        <v>10.666666666666666</v>
      </c>
      <c r="H62" s="7">
        <v>5</v>
      </c>
      <c r="I62" s="7">
        <f t="shared" si="9"/>
        <v>27</v>
      </c>
      <c r="J62" s="7">
        <v>12850</v>
      </c>
      <c r="K62" s="7">
        <f t="shared" si="10"/>
        <v>346950</v>
      </c>
      <c r="L62" s="12">
        <f t="shared" si="11"/>
        <v>1.6531990151422453E-3</v>
      </c>
      <c r="M62" s="6">
        <f t="shared" si="6"/>
        <v>0.96063988175684056</v>
      </c>
      <c r="N62" s="11" t="s">
        <v>87</v>
      </c>
      <c r="O62" s="11" t="s">
        <v>24</v>
      </c>
      <c r="P62" s="11" t="s">
        <v>25</v>
      </c>
      <c r="Q62" s="4"/>
    </row>
    <row r="63" spans="1:17" ht="15.75">
      <c r="A63" s="9">
        <f t="shared" si="12"/>
        <v>59</v>
      </c>
      <c r="B63" s="9" t="s">
        <v>82</v>
      </c>
      <c r="C63" s="7">
        <v>176</v>
      </c>
      <c r="D63" s="7">
        <v>50</v>
      </c>
      <c r="E63" s="7">
        <v>42</v>
      </c>
      <c r="F63" s="7">
        <f t="shared" si="7"/>
        <v>89.333333333333329</v>
      </c>
      <c r="G63" s="7">
        <f t="shared" si="8"/>
        <v>44.666666666666664</v>
      </c>
      <c r="H63" s="7">
        <v>30</v>
      </c>
      <c r="I63" s="7">
        <f t="shared" si="9"/>
        <v>104</v>
      </c>
      <c r="J63" s="7">
        <v>3200</v>
      </c>
      <c r="K63" s="7">
        <f t="shared" si="10"/>
        <v>332800</v>
      </c>
      <c r="L63" s="12">
        <f t="shared" si="11"/>
        <v>1.585774988440234E-3</v>
      </c>
      <c r="M63" s="6">
        <f t="shared" si="6"/>
        <v>0.96222565674528082</v>
      </c>
      <c r="N63" s="11" t="s">
        <v>87</v>
      </c>
      <c r="O63" s="11" t="s">
        <v>24</v>
      </c>
      <c r="P63" s="11" t="s">
        <v>25</v>
      </c>
      <c r="Q63" s="4"/>
    </row>
    <row r="64" spans="1:17" ht="15.75">
      <c r="A64" s="9">
        <f t="shared" si="12"/>
        <v>60</v>
      </c>
      <c r="B64" s="9" t="s">
        <v>88</v>
      </c>
      <c r="C64" s="7">
        <v>50</v>
      </c>
      <c r="D64" s="7">
        <v>26</v>
      </c>
      <c r="E64" s="7">
        <v>45</v>
      </c>
      <c r="F64" s="7">
        <f t="shared" si="7"/>
        <v>40.333333333333336</v>
      </c>
      <c r="G64" s="7">
        <f t="shared" si="8"/>
        <v>20.166666666666668</v>
      </c>
      <c r="H64" s="7">
        <v>4</v>
      </c>
      <c r="I64" s="7">
        <f t="shared" si="9"/>
        <v>56.5</v>
      </c>
      <c r="J64" s="7">
        <v>5885</v>
      </c>
      <c r="K64" s="7">
        <f t="shared" si="10"/>
        <v>332502.5</v>
      </c>
      <c r="L64" s="12">
        <f t="shared" si="11"/>
        <v>1.5843574161473826E-3</v>
      </c>
      <c r="M64" s="6">
        <f t="shared" si="6"/>
        <v>0.9638100141614282</v>
      </c>
      <c r="N64" s="11" t="s">
        <v>87</v>
      </c>
      <c r="O64" s="11" t="s">
        <v>24</v>
      </c>
      <c r="P64" s="11" t="s">
        <v>25</v>
      </c>
      <c r="Q64" s="4"/>
    </row>
    <row r="65" spans="1:17" ht="15.75">
      <c r="A65" s="9">
        <f t="shared" si="12"/>
        <v>61</v>
      </c>
      <c r="B65" s="9" t="s">
        <v>80</v>
      </c>
      <c r="C65" s="7">
        <v>2</v>
      </c>
      <c r="D65" s="7">
        <v>5</v>
      </c>
      <c r="E65" s="7">
        <v>25</v>
      </c>
      <c r="F65" s="7">
        <f t="shared" si="7"/>
        <v>10.666666666666666</v>
      </c>
      <c r="G65" s="7">
        <f t="shared" si="8"/>
        <v>5.333333333333333</v>
      </c>
      <c r="H65" s="7">
        <v>5</v>
      </c>
      <c r="I65" s="7">
        <f t="shared" si="9"/>
        <v>11</v>
      </c>
      <c r="J65" s="7">
        <v>28750</v>
      </c>
      <c r="K65" s="7">
        <f t="shared" si="10"/>
        <v>316250</v>
      </c>
      <c r="L65" s="12">
        <f t="shared" si="11"/>
        <v>1.5069150844177403E-3</v>
      </c>
      <c r="M65" s="6">
        <f t="shared" si="6"/>
        <v>0.96531692924584589</v>
      </c>
      <c r="N65" s="11" t="s">
        <v>87</v>
      </c>
      <c r="O65" s="11" t="s">
        <v>24</v>
      </c>
      <c r="P65" s="11" t="s">
        <v>25</v>
      </c>
      <c r="Q65" s="4"/>
    </row>
    <row r="66" spans="1:17" ht="15.75">
      <c r="A66" s="9">
        <f t="shared" si="12"/>
        <v>62</v>
      </c>
      <c r="B66" s="9" t="s">
        <v>83</v>
      </c>
      <c r="C66" s="7">
        <v>96</v>
      </c>
      <c r="D66" s="7">
        <v>192</v>
      </c>
      <c r="E66" s="7">
        <v>96</v>
      </c>
      <c r="F66" s="7">
        <f t="shared" si="7"/>
        <v>128</v>
      </c>
      <c r="G66" s="7">
        <f t="shared" si="8"/>
        <v>64</v>
      </c>
      <c r="H66" s="7">
        <v>50</v>
      </c>
      <c r="I66" s="7">
        <f t="shared" si="9"/>
        <v>142</v>
      </c>
      <c r="J66" s="7">
        <v>2150</v>
      </c>
      <c r="K66" s="7">
        <f t="shared" si="10"/>
        <v>305300</v>
      </c>
      <c r="L66" s="12">
        <f t="shared" si="11"/>
        <v>1.4547388941430392E-3</v>
      </c>
      <c r="M66" s="6">
        <f t="shared" si="6"/>
        <v>0.96677166813998894</v>
      </c>
      <c r="N66" s="11" t="s">
        <v>87</v>
      </c>
      <c r="O66" s="11" t="s">
        <v>24</v>
      </c>
      <c r="P66" s="11" t="s">
        <v>25</v>
      </c>
      <c r="Q66" s="4"/>
    </row>
    <row r="67" spans="1:17" ht="15.75">
      <c r="A67" s="9">
        <f t="shared" si="12"/>
        <v>63</v>
      </c>
      <c r="B67" s="9" t="s">
        <v>81</v>
      </c>
      <c r="C67" s="7">
        <v>15</v>
      </c>
      <c r="D67" s="7"/>
      <c r="E67" s="7">
        <v>50</v>
      </c>
      <c r="F67" s="7">
        <f t="shared" si="7"/>
        <v>21.666666666666668</v>
      </c>
      <c r="G67" s="7">
        <f t="shared" si="8"/>
        <v>10.833333333333334</v>
      </c>
      <c r="H67" s="7">
        <v>10</v>
      </c>
      <c r="I67" s="7">
        <f t="shared" si="9"/>
        <v>22.5</v>
      </c>
      <c r="J67" s="7">
        <f>450*30</f>
        <v>13500</v>
      </c>
      <c r="K67" s="7">
        <f t="shared" si="10"/>
        <v>303750</v>
      </c>
      <c r="L67" s="12">
        <f t="shared" si="11"/>
        <v>1.4473532233735609E-3</v>
      </c>
      <c r="M67" s="6">
        <f t="shared" si="6"/>
        <v>0.96821902136336246</v>
      </c>
      <c r="N67" s="11" t="s">
        <v>87</v>
      </c>
      <c r="O67" s="11" t="s">
        <v>24</v>
      </c>
      <c r="P67" s="11" t="s">
        <v>25</v>
      </c>
      <c r="Q67" s="4"/>
    </row>
    <row r="68" spans="1:17" ht="15.75">
      <c r="A68" s="9">
        <f t="shared" si="12"/>
        <v>64</v>
      </c>
      <c r="B68" s="9" t="s">
        <v>92</v>
      </c>
      <c r="C68" s="7">
        <v>180</v>
      </c>
      <c r="D68" s="7">
        <v>155</v>
      </c>
      <c r="E68" s="7">
        <v>90</v>
      </c>
      <c r="F68" s="7">
        <f t="shared" si="7"/>
        <v>141.66666666666666</v>
      </c>
      <c r="G68" s="7">
        <f t="shared" si="8"/>
        <v>70.833333333333329</v>
      </c>
      <c r="H68" s="7">
        <v>25</v>
      </c>
      <c r="I68" s="7">
        <f t="shared" si="9"/>
        <v>187.5</v>
      </c>
      <c r="J68" s="7">
        <v>1500</v>
      </c>
      <c r="K68" s="7">
        <f t="shared" si="10"/>
        <v>281250</v>
      </c>
      <c r="L68" s="12">
        <f t="shared" si="11"/>
        <v>1.3401418734940379E-3</v>
      </c>
      <c r="M68" s="6">
        <f t="shared" si="6"/>
        <v>0.96955916323685654</v>
      </c>
      <c r="N68" s="11" t="s">
        <v>87</v>
      </c>
      <c r="O68" s="11" t="s">
        <v>24</v>
      </c>
      <c r="P68" s="11" t="s">
        <v>25</v>
      </c>
      <c r="Q68" s="4"/>
    </row>
    <row r="69" spans="1:17" ht="15.75">
      <c r="A69" s="9">
        <f t="shared" si="12"/>
        <v>65</v>
      </c>
      <c r="B69" s="9" t="s">
        <v>93</v>
      </c>
      <c r="C69" s="7">
        <v>8</v>
      </c>
      <c r="D69" s="7">
        <v>2</v>
      </c>
      <c r="E69" s="7">
        <v>4</v>
      </c>
      <c r="F69" s="7">
        <f t="shared" ref="F69:F100" si="13">(C69+D69+E69)/3</f>
        <v>4.666666666666667</v>
      </c>
      <c r="G69" s="7">
        <f t="shared" ref="G69:G100" si="14">F69/2</f>
        <v>2.3333333333333335</v>
      </c>
      <c r="H69" s="7">
        <v>1</v>
      </c>
      <c r="I69" s="7">
        <f t="shared" ref="I69:I100" si="15">F69+G69-H69</f>
        <v>6</v>
      </c>
      <c r="J69" s="7">
        <v>45000</v>
      </c>
      <c r="K69" s="7">
        <f t="shared" ref="K69:K100" si="16">I69*J69</f>
        <v>270000</v>
      </c>
      <c r="L69" s="12">
        <f t="shared" ref="L69:L100" si="17">K69/209865840</f>
        <v>1.2865361985542763E-3</v>
      </c>
      <c r="M69" s="6">
        <f t="shared" si="6"/>
        <v>0.97084569943541077</v>
      </c>
      <c r="N69" s="11" t="s">
        <v>87</v>
      </c>
      <c r="O69" s="11" t="s">
        <v>24</v>
      </c>
      <c r="P69" s="11" t="s">
        <v>25</v>
      </c>
      <c r="Q69" s="4"/>
    </row>
    <row r="70" spans="1:17" ht="15.75">
      <c r="A70" s="9">
        <f t="shared" ref="A70:A101" si="18">A69+1</f>
        <v>66</v>
      </c>
      <c r="B70" s="9" t="s">
        <v>86</v>
      </c>
      <c r="C70" s="7">
        <v>15</v>
      </c>
      <c r="D70" s="7">
        <v>3</v>
      </c>
      <c r="E70" s="7">
        <v>5</v>
      </c>
      <c r="F70" s="7">
        <f t="shared" si="13"/>
        <v>7.666666666666667</v>
      </c>
      <c r="G70" s="7">
        <f t="shared" si="14"/>
        <v>3.8333333333333335</v>
      </c>
      <c r="H70" s="7">
        <v>3</v>
      </c>
      <c r="I70" s="7">
        <f t="shared" si="15"/>
        <v>8.5</v>
      </c>
      <c r="J70" s="7">
        <v>31525</v>
      </c>
      <c r="K70" s="7">
        <f t="shared" si="16"/>
        <v>267962.5</v>
      </c>
      <c r="L70" s="12">
        <f t="shared" si="17"/>
        <v>1.2768276152040751E-3</v>
      </c>
      <c r="M70" s="6">
        <f t="shared" si="6"/>
        <v>0.97212252705061486</v>
      </c>
      <c r="N70" s="11" t="s">
        <v>87</v>
      </c>
      <c r="O70" s="11" t="s">
        <v>24</v>
      </c>
      <c r="P70" s="11" t="s">
        <v>25</v>
      </c>
      <c r="Q70" s="4"/>
    </row>
    <row r="71" spans="1:17" ht="15.75">
      <c r="A71" s="9">
        <f t="shared" si="18"/>
        <v>67</v>
      </c>
      <c r="B71" s="9" t="s">
        <v>97</v>
      </c>
      <c r="C71" s="7">
        <v>169</v>
      </c>
      <c r="D71" s="7"/>
      <c r="E71" s="7"/>
      <c r="F71" s="7">
        <f t="shared" si="13"/>
        <v>56.333333333333336</v>
      </c>
      <c r="G71" s="7">
        <f t="shared" si="14"/>
        <v>28.166666666666668</v>
      </c>
      <c r="H71" s="7">
        <v>10</v>
      </c>
      <c r="I71" s="7">
        <f t="shared" si="15"/>
        <v>74.5</v>
      </c>
      <c r="J71" s="7">
        <v>3300</v>
      </c>
      <c r="K71" s="7">
        <f t="shared" si="16"/>
        <v>245850</v>
      </c>
      <c r="L71" s="12">
        <f t="shared" si="17"/>
        <v>1.1714626830169217E-3</v>
      </c>
      <c r="M71" s="6">
        <f t="shared" ref="M71:M129" si="19">L71+M70</f>
        <v>0.97329398973363179</v>
      </c>
      <c r="N71" s="11" t="s">
        <v>87</v>
      </c>
      <c r="O71" s="11" t="s">
        <v>24</v>
      </c>
      <c r="P71" s="11" t="s">
        <v>25</v>
      </c>
      <c r="Q71" s="4"/>
    </row>
    <row r="72" spans="1:17" ht="15.75">
      <c r="A72" s="9">
        <f t="shared" si="18"/>
        <v>68</v>
      </c>
      <c r="B72" s="9" t="s">
        <v>91</v>
      </c>
      <c r="C72" s="7">
        <v>8</v>
      </c>
      <c r="D72" s="7"/>
      <c r="E72" s="7"/>
      <c r="F72" s="7">
        <f t="shared" si="13"/>
        <v>2.6666666666666665</v>
      </c>
      <c r="G72" s="7">
        <f t="shared" si="14"/>
        <v>1.3333333333333333</v>
      </c>
      <c r="H72" s="7">
        <v>1</v>
      </c>
      <c r="I72" s="7">
        <f t="shared" si="15"/>
        <v>3</v>
      </c>
      <c r="J72" s="7">
        <v>80000</v>
      </c>
      <c r="K72" s="7">
        <f t="shared" si="16"/>
        <v>240000</v>
      </c>
      <c r="L72" s="12">
        <f t="shared" si="17"/>
        <v>1.1435877320482458E-3</v>
      </c>
      <c r="M72" s="6">
        <f t="shared" si="19"/>
        <v>0.97443757746568005</v>
      </c>
      <c r="N72" s="11" t="s">
        <v>87</v>
      </c>
      <c r="O72" s="11" t="s">
        <v>24</v>
      </c>
      <c r="P72" s="11" t="s">
        <v>25</v>
      </c>
      <c r="Q72" s="4"/>
    </row>
    <row r="73" spans="1:17" ht="15.75">
      <c r="A73" s="9">
        <f t="shared" si="18"/>
        <v>69</v>
      </c>
      <c r="B73" s="9" t="s">
        <v>94</v>
      </c>
      <c r="C73" s="7">
        <v>3</v>
      </c>
      <c r="D73" s="7">
        <v>3</v>
      </c>
      <c r="E73" s="7">
        <v>2</v>
      </c>
      <c r="F73" s="7">
        <f t="shared" si="13"/>
        <v>2.6666666666666665</v>
      </c>
      <c r="G73" s="7">
        <f t="shared" si="14"/>
        <v>1.3333333333333333</v>
      </c>
      <c r="H73" s="7">
        <v>1</v>
      </c>
      <c r="I73" s="7">
        <f t="shared" si="15"/>
        <v>3</v>
      </c>
      <c r="J73" s="7">
        <v>75000</v>
      </c>
      <c r="K73" s="7">
        <f t="shared" si="16"/>
        <v>225000</v>
      </c>
      <c r="L73" s="12">
        <f t="shared" si="17"/>
        <v>1.0721134987952304E-3</v>
      </c>
      <c r="M73" s="6">
        <f t="shared" si="19"/>
        <v>0.97550969096447526</v>
      </c>
      <c r="N73" s="11" t="s">
        <v>87</v>
      </c>
      <c r="O73" s="11" t="s">
        <v>24</v>
      </c>
      <c r="P73" s="11" t="s">
        <v>25</v>
      </c>
      <c r="Q73" s="4"/>
    </row>
    <row r="74" spans="1:17" ht="15.75">
      <c r="A74" s="9">
        <f t="shared" si="18"/>
        <v>70</v>
      </c>
      <c r="B74" s="9" t="s">
        <v>95</v>
      </c>
      <c r="C74" s="7">
        <v>260</v>
      </c>
      <c r="D74" s="7">
        <v>20</v>
      </c>
      <c r="E74" s="7">
        <v>40</v>
      </c>
      <c r="F74" s="7">
        <f t="shared" si="13"/>
        <v>106.66666666666667</v>
      </c>
      <c r="G74" s="7">
        <f t="shared" si="14"/>
        <v>53.333333333333336</v>
      </c>
      <c r="H74" s="7">
        <v>35</v>
      </c>
      <c r="I74" s="7">
        <f t="shared" si="15"/>
        <v>125</v>
      </c>
      <c r="J74" s="7">
        <v>1800</v>
      </c>
      <c r="K74" s="7">
        <f t="shared" si="16"/>
        <v>225000</v>
      </c>
      <c r="L74" s="12">
        <f t="shared" si="17"/>
        <v>1.0721134987952304E-3</v>
      </c>
      <c r="M74" s="6">
        <f t="shared" si="19"/>
        <v>0.97658180446327048</v>
      </c>
      <c r="N74" s="11" t="s">
        <v>87</v>
      </c>
      <c r="O74" s="11" t="s">
        <v>24</v>
      </c>
      <c r="P74" s="11" t="s">
        <v>25</v>
      </c>
      <c r="Q74" s="4"/>
    </row>
    <row r="75" spans="1:17" ht="15.75">
      <c r="A75" s="9">
        <f t="shared" si="18"/>
        <v>71</v>
      </c>
      <c r="B75" s="9" t="s">
        <v>90</v>
      </c>
      <c r="C75" s="7">
        <v>40</v>
      </c>
      <c r="D75" s="7">
        <v>45</v>
      </c>
      <c r="E75" s="7">
        <v>20</v>
      </c>
      <c r="F75" s="7">
        <f t="shared" si="13"/>
        <v>35</v>
      </c>
      <c r="G75" s="7">
        <f t="shared" si="14"/>
        <v>17.5</v>
      </c>
      <c r="H75" s="7">
        <v>20</v>
      </c>
      <c r="I75" s="7">
        <f t="shared" si="15"/>
        <v>32.5</v>
      </c>
      <c r="J75" s="7">
        <v>6542</v>
      </c>
      <c r="K75" s="7">
        <f t="shared" si="16"/>
        <v>212615</v>
      </c>
      <c r="L75" s="12">
        <f t="shared" si="17"/>
        <v>1.0130996068726573E-3</v>
      </c>
      <c r="M75" s="6">
        <f t="shared" si="19"/>
        <v>0.97759490407014316</v>
      </c>
      <c r="N75" s="11" t="s">
        <v>87</v>
      </c>
      <c r="O75" s="11" t="s">
        <v>24</v>
      </c>
      <c r="P75" s="11" t="s">
        <v>25</v>
      </c>
      <c r="Q75" s="4"/>
    </row>
    <row r="76" spans="1:17" ht="15.75">
      <c r="A76" s="9">
        <f t="shared" si="18"/>
        <v>72</v>
      </c>
      <c r="B76" s="9" t="s">
        <v>104</v>
      </c>
      <c r="C76" s="7"/>
      <c r="D76" s="7"/>
      <c r="E76" s="7">
        <v>40</v>
      </c>
      <c r="F76" s="7">
        <f t="shared" si="13"/>
        <v>13.333333333333334</v>
      </c>
      <c r="G76" s="7">
        <f t="shared" si="14"/>
        <v>6.666666666666667</v>
      </c>
      <c r="H76" s="7">
        <v>2</v>
      </c>
      <c r="I76" s="7">
        <f t="shared" si="15"/>
        <v>18</v>
      </c>
      <c r="J76" s="7">
        <v>11025</v>
      </c>
      <c r="K76" s="7">
        <f t="shared" si="16"/>
        <v>198450</v>
      </c>
      <c r="L76" s="12">
        <f t="shared" si="17"/>
        <v>9.4560410593739314E-4</v>
      </c>
      <c r="M76" s="6">
        <f t="shared" si="19"/>
        <v>0.97854050817608051</v>
      </c>
      <c r="N76" s="11" t="s">
        <v>87</v>
      </c>
      <c r="O76" s="11" t="s">
        <v>24</v>
      </c>
      <c r="P76" s="11" t="s">
        <v>25</v>
      </c>
      <c r="Q76" s="4"/>
    </row>
    <row r="77" spans="1:17" ht="15.75">
      <c r="A77" s="9">
        <f t="shared" si="18"/>
        <v>73</v>
      </c>
      <c r="B77" s="9" t="s">
        <v>75</v>
      </c>
      <c r="C77" s="7">
        <v>8</v>
      </c>
      <c r="D77" s="7">
        <v>4</v>
      </c>
      <c r="E77" s="7">
        <v>4</v>
      </c>
      <c r="F77" s="7">
        <f t="shared" si="13"/>
        <v>5.333333333333333</v>
      </c>
      <c r="G77" s="7">
        <f t="shared" si="14"/>
        <v>2.6666666666666665</v>
      </c>
      <c r="H77" s="7">
        <v>5</v>
      </c>
      <c r="I77" s="7">
        <f t="shared" si="15"/>
        <v>3</v>
      </c>
      <c r="J77" s="7">
        <v>65000</v>
      </c>
      <c r="K77" s="7">
        <f t="shared" si="16"/>
        <v>195000</v>
      </c>
      <c r="L77" s="12">
        <f t="shared" si="17"/>
        <v>9.2916503228919966E-4</v>
      </c>
      <c r="M77" s="6">
        <f t="shared" si="19"/>
        <v>0.97946967320836975</v>
      </c>
      <c r="N77" s="11" t="s">
        <v>87</v>
      </c>
      <c r="O77" s="11" t="s">
        <v>24</v>
      </c>
      <c r="P77" s="11" t="s">
        <v>25</v>
      </c>
      <c r="Q77" s="4"/>
    </row>
    <row r="78" spans="1:17" ht="15.75">
      <c r="A78" s="9">
        <f t="shared" si="18"/>
        <v>74</v>
      </c>
      <c r="B78" s="9" t="s">
        <v>102</v>
      </c>
      <c r="C78" s="7">
        <v>8</v>
      </c>
      <c r="D78" s="7">
        <v>5</v>
      </c>
      <c r="E78" s="7"/>
      <c r="F78" s="7">
        <f t="shared" si="13"/>
        <v>4.333333333333333</v>
      </c>
      <c r="G78" s="7">
        <f t="shared" si="14"/>
        <v>2.1666666666666665</v>
      </c>
      <c r="H78" s="7">
        <v>1</v>
      </c>
      <c r="I78" s="7">
        <f t="shared" si="15"/>
        <v>5.5</v>
      </c>
      <c r="J78" s="7">
        <v>35000</v>
      </c>
      <c r="K78" s="7">
        <f t="shared" si="16"/>
        <v>192500</v>
      </c>
      <c r="L78" s="12">
        <f t="shared" si="17"/>
        <v>9.1725266008036376E-4</v>
      </c>
      <c r="M78" s="6">
        <f t="shared" si="19"/>
        <v>0.98038692586845011</v>
      </c>
      <c r="N78" s="11" t="s">
        <v>87</v>
      </c>
      <c r="O78" s="11" t="s">
        <v>24</v>
      </c>
      <c r="P78" s="11" t="s">
        <v>25</v>
      </c>
      <c r="Q78" s="4"/>
    </row>
    <row r="79" spans="1:17" ht="15.75">
      <c r="A79" s="9">
        <f t="shared" si="18"/>
        <v>75</v>
      </c>
      <c r="B79" s="9" t="s">
        <v>103</v>
      </c>
      <c r="C79" s="7">
        <v>18</v>
      </c>
      <c r="D79" s="7">
        <v>19</v>
      </c>
      <c r="E79" s="7">
        <v>12</v>
      </c>
      <c r="F79" s="7">
        <f t="shared" si="13"/>
        <v>16.333333333333332</v>
      </c>
      <c r="G79" s="7">
        <f t="shared" si="14"/>
        <v>8.1666666666666661</v>
      </c>
      <c r="H79" s="7">
        <v>5</v>
      </c>
      <c r="I79" s="7">
        <f t="shared" si="15"/>
        <v>19.5</v>
      </c>
      <c r="J79" s="7">
        <v>9200</v>
      </c>
      <c r="K79" s="7">
        <f t="shared" si="16"/>
        <v>179400</v>
      </c>
      <c r="L79" s="12">
        <f t="shared" si="17"/>
        <v>8.5483182970606364E-4</v>
      </c>
      <c r="M79" s="6">
        <f t="shared" si="19"/>
        <v>0.98124175769815614</v>
      </c>
      <c r="N79" s="11" t="s">
        <v>87</v>
      </c>
      <c r="O79" s="11" t="s">
        <v>24</v>
      </c>
      <c r="P79" s="11" t="s">
        <v>25</v>
      </c>
      <c r="Q79" s="4"/>
    </row>
    <row r="80" spans="1:17" ht="15.75">
      <c r="A80" s="9">
        <f t="shared" si="18"/>
        <v>76</v>
      </c>
      <c r="B80" s="9" t="s">
        <v>106</v>
      </c>
      <c r="C80" s="7">
        <v>3</v>
      </c>
      <c r="D80" s="7">
        <v>4</v>
      </c>
      <c r="E80" s="7">
        <v>5</v>
      </c>
      <c r="F80" s="7">
        <f t="shared" si="13"/>
        <v>4</v>
      </c>
      <c r="G80" s="7">
        <f t="shared" si="14"/>
        <v>2</v>
      </c>
      <c r="H80" s="7">
        <v>1</v>
      </c>
      <c r="I80" s="7">
        <f t="shared" si="15"/>
        <v>5</v>
      </c>
      <c r="J80" s="7">
        <v>33700</v>
      </c>
      <c r="K80" s="7">
        <f t="shared" si="16"/>
        <v>168500</v>
      </c>
      <c r="L80" s="12">
        <f t="shared" si="17"/>
        <v>8.0289388687553921E-4</v>
      </c>
      <c r="M80" s="6">
        <f t="shared" si="19"/>
        <v>0.98204465158503162</v>
      </c>
      <c r="N80" s="11" t="s">
        <v>87</v>
      </c>
      <c r="O80" s="11" t="s">
        <v>64</v>
      </c>
      <c r="P80" s="11" t="s">
        <v>65</v>
      </c>
      <c r="Q80" s="4"/>
    </row>
    <row r="81" spans="1:17" ht="15.75">
      <c r="A81" s="9">
        <f t="shared" si="18"/>
        <v>77</v>
      </c>
      <c r="B81" s="9" t="s">
        <v>110</v>
      </c>
      <c r="C81" s="7">
        <v>8</v>
      </c>
      <c r="D81" s="7">
        <v>3</v>
      </c>
      <c r="E81" s="7">
        <v>10</v>
      </c>
      <c r="F81" s="7">
        <f t="shared" si="13"/>
        <v>7</v>
      </c>
      <c r="G81" s="7">
        <f t="shared" si="14"/>
        <v>3.5</v>
      </c>
      <c r="H81" s="7">
        <v>1</v>
      </c>
      <c r="I81" s="7">
        <f t="shared" si="15"/>
        <v>9.5</v>
      </c>
      <c r="J81" s="7">
        <v>17280</v>
      </c>
      <c r="K81" s="7">
        <f t="shared" si="16"/>
        <v>164160</v>
      </c>
      <c r="L81" s="12">
        <f t="shared" si="17"/>
        <v>7.8221400872100009E-4</v>
      </c>
      <c r="M81" s="6">
        <f t="shared" si="19"/>
        <v>0.98282686559375265</v>
      </c>
      <c r="N81" s="11" t="s">
        <v>87</v>
      </c>
      <c r="O81" s="11" t="s">
        <v>24</v>
      </c>
      <c r="P81" s="11" t="s">
        <v>25</v>
      </c>
      <c r="Q81" s="4"/>
    </row>
    <row r="82" spans="1:17" ht="15.75">
      <c r="A82" s="9">
        <f t="shared" si="18"/>
        <v>78</v>
      </c>
      <c r="B82" s="9" t="s">
        <v>98</v>
      </c>
      <c r="C82" s="7">
        <v>15</v>
      </c>
      <c r="D82" s="7">
        <v>7</v>
      </c>
      <c r="E82" s="7">
        <v>4</v>
      </c>
      <c r="F82" s="7">
        <f t="shared" si="13"/>
        <v>8.6666666666666661</v>
      </c>
      <c r="G82" s="7">
        <f t="shared" si="14"/>
        <v>4.333333333333333</v>
      </c>
      <c r="H82" s="7">
        <v>5</v>
      </c>
      <c r="I82" s="7">
        <f t="shared" si="15"/>
        <v>8</v>
      </c>
      <c r="J82" s="7">
        <v>20300</v>
      </c>
      <c r="K82" s="7">
        <f t="shared" si="16"/>
        <v>162400</v>
      </c>
      <c r="L82" s="12">
        <f t="shared" si="17"/>
        <v>7.7382769868597956E-4</v>
      </c>
      <c r="M82" s="6">
        <f t="shared" si="19"/>
        <v>0.9836006932924386</v>
      </c>
      <c r="N82" s="11" t="s">
        <v>87</v>
      </c>
      <c r="O82" s="11" t="s">
        <v>24</v>
      </c>
      <c r="P82" s="11" t="s">
        <v>25</v>
      </c>
      <c r="Q82" s="4"/>
    </row>
    <row r="83" spans="1:17" ht="15.75">
      <c r="A83" s="9">
        <f t="shared" si="18"/>
        <v>79</v>
      </c>
      <c r="B83" s="9" t="s">
        <v>89</v>
      </c>
      <c r="C83" s="7">
        <v>10</v>
      </c>
      <c r="D83" s="7">
        <v>23</v>
      </c>
      <c r="E83" s="7">
        <v>42</v>
      </c>
      <c r="F83" s="7">
        <f t="shared" si="13"/>
        <v>25</v>
      </c>
      <c r="G83" s="7">
        <f t="shared" si="14"/>
        <v>12.5</v>
      </c>
      <c r="H83" s="7">
        <v>20</v>
      </c>
      <c r="I83" s="7">
        <f t="shared" si="15"/>
        <v>17.5</v>
      </c>
      <c r="J83" s="7">
        <v>9200</v>
      </c>
      <c r="K83" s="7">
        <f t="shared" si="16"/>
        <v>161000</v>
      </c>
      <c r="L83" s="12">
        <f t="shared" si="17"/>
        <v>7.6715677024903151E-4</v>
      </c>
      <c r="M83" s="6">
        <f t="shared" si="19"/>
        <v>0.98436785006268768</v>
      </c>
      <c r="N83" s="11" t="s">
        <v>87</v>
      </c>
      <c r="O83" s="11" t="s">
        <v>24</v>
      </c>
      <c r="P83" s="11" t="s">
        <v>25</v>
      </c>
      <c r="Q83" s="4"/>
    </row>
    <row r="84" spans="1:17" ht="15.75">
      <c r="A84" s="9">
        <f t="shared" si="18"/>
        <v>80</v>
      </c>
      <c r="B84" s="9" t="s">
        <v>96</v>
      </c>
      <c r="C84" s="7">
        <v>5</v>
      </c>
      <c r="D84" s="7">
        <v>5</v>
      </c>
      <c r="E84" s="7">
        <v>4</v>
      </c>
      <c r="F84" s="7">
        <f t="shared" si="13"/>
        <v>4.666666666666667</v>
      </c>
      <c r="G84" s="7">
        <f t="shared" si="14"/>
        <v>2.3333333333333335</v>
      </c>
      <c r="H84" s="7">
        <v>3</v>
      </c>
      <c r="I84" s="7">
        <f t="shared" si="15"/>
        <v>4</v>
      </c>
      <c r="J84" s="7">
        <v>40000</v>
      </c>
      <c r="K84" s="7">
        <f t="shared" si="16"/>
        <v>160000</v>
      </c>
      <c r="L84" s="12">
        <f t="shared" si="17"/>
        <v>7.6239182136549717E-4</v>
      </c>
      <c r="M84" s="6">
        <f t="shared" si="19"/>
        <v>0.98513024188405318</v>
      </c>
      <c r="N84" s="11" t="s">
        <v>87</v>
      </c>
      <c r="O84" s="11" t="s">
        <v>24</v>
      </c>
      <c r="P84" s="11" t="s">
        <v>25</v>
      </c>
      <c r="Q84" s="4"/>
    </row>
    <row r="85" spans="1:17" ht="15.75">
      <c r="A85" s="9">
        <f t="shared" si="18"/>
        <v>81</v>
      </c>
      <c r="B85" s="9" t="s">
        <v>99</v>
      </c>
      <c r="C85" s="7">
        <v>2</v>
      </c>
      <c r="D85" s="7">
        <v>22</v>
      </c>
      <c r="E85" s="7">
        <v>2</v>
      </c>
      <c r="F85" s="7">
        <f t="shared" si="13"/>
        <v>8.6666666666666661</v>
      </c>
      <c r="G85" s="7">
        <f t="shared" si="14"/>
        <v>4.333333333333333</v>
      </c>
      <c r="H85" s="7">
        <v>5</v>
      </c>
      <c r="I85" s="7">
        <f t="shared" si="15"/>
        <v>8</v>
      </c>
      <c r="J85" s="7">
        <v>20000</v>
      </c>
      <c r="K85" s="7">
        <f t="shared" si="16"/>
        <v>160000</v>
      </c>
      <c r="L85" s="12">
        <f t="shared" si="17"/>
        <v>7.6239182136549717E-4</v>
      </c>
      <c r="M85" s="6">
        <f t="shared" si="19"/>
        <v>0.98589263370541869</v>
      </c>
      <c r="N85" s="11" t="s">
        <v>87</v>
      </c>
      <c r="O85" s="11" t="s">
        <v>24</v>
      </c>
      <c r="P85" s="11" t="s">
        <v>25</v>
      </c>
      <c r="Q85" s="4"/>
    </row>
    <row r="86" spans="1:17" ht="15.75">
      <c r="A86" s="9">
        <f t="shared" si="18"/>
        <v>82</v>
      </c>
      <c r="B86" s="9" t="s">
        <v>100</v>
      </c>
      <c r="C86" s="7">
        <v>19</v>
      </c>
      <c r="D86" s="7"/>
      <c r="E86" s="7">
        <v>7</v>
      </c>
      <c r="F86" s="7">
        <f t="shared" si="13"/>
        <v>8.6666666666666661</v>
      </c>
      <c r="G86" s="7">
        <f t="shared" si="14"/>
        <v>4.333333333333333</v>
      </c>
      <c r="H86" s="7">
        <v>5</v>
      </c>
      <c r="I86" s="7">
        <f t="shared" si="15"/>
        <v>8</v>
      </c>
      <c r="J86" s="7">
        <v>19800</v>
      </c>
      <c r="K86" s="7">
        <f t="shared" si="16"/>
        <v>158400</v>
      </c>
      <c r="L86" s="12">
        <f t="shared" si="17"/>
        <v>7.547679031518421E-4</v>
      </c>
      <c r="M86" s="6">
        <f t="shared" si="19"/>
        <v>0.98664740160857056</v>
      </c>
      <c r="N86" s="11" t="s">
        <v>87</v>
      </c>
      <c r="O86" s="11" t="s">
        <v>24</v>
      </c>
      <c r="P86" s="11" t="s">
        <v>25</v>
      </c>
      <c r="Q86" s="4"/>
    </row>
    <row r="87" spans="1:17" ht="15.75">
      <c r="A87" s="9">
        <f t="shared" si="18"/>
        <v>83</v>
      </c>
      <c r="B87" s="9" t="s">
        <v>109</v>
      </c>
      <c r="C87" s="7">
        <v>11</v>
      </c>
      <c r="D87" s="7">
        <v>6</v>
      </c>
      <c r="E87" s="7"/>
      <c r="F87" s="7">
        <f t="shared" si="13"/>
        <v>5.666666666666667</v>
      </c>
      <c r="G87" s="7">
        <f t="shared" si="14"/>
        <v>2.8333333333333335</v>
      </c>
      <c r="H87" s="7">
        <v>2</v>
      </c>
      <c r="I87" s="7">
        <f t="shared" si="15"/>
        <v>6.5</v>
      </c>
      <c r="J87" s="7">
        <v>22000</v>
      </c>
      <c r="K87" s="7">
        <f t="shared" si="16"/>
        <v>143000</v>
      </c>
      <c r="L87" s="12">
        <f t="shared" si="17"/>
        <v>6.8138769034541309E-4</v>
      </c>
      <c r="M87" s="6">
        <f t="shared" si="19"/>
        <v>0.98732878929891599</v>
      </c>
      <c r="N87" s="11" t="s">
        <v>87</v>
      </c>
      <c r="O87" s="11" t="s">
        <v>24</v>
      </c>
      <c r="P87" s="11" t="s">
        <v>25</v>
      </c>
      <c r="Q87" s="4"/>
    </row>
    <row r="88" spans="1:17" ht="15.75">
      <c r="A88" s="9">
        <f t="shared" si="18"/>
        <v>84</v>
      </c>
      <c r="B88" s="9" t="s">
        <v>105</v>
      </c>
      <c r="C88" s="7">
        <v>10</v>
      </c>
      <c r="D88" s="7">
        <v>10</v>
      </c>
      <c r="E88" s="7">
        <v>10</v>
      </c>
      <c r="F88" s="7">
        <f t="shared" si="13"/>
        <v>10</v>
      </c>
      <c r="G88" s="7">
        <f t="shared" si="14"/>
        <v>5</v>
      </c>
      <c r="H88" s="7">
        <v>5</v>
      </c>
      <c r="I88" s="7">
        <f t="shared" si="15"/>
        <v>10</v>
      </c>
      <c r="J88" s="7">
        <v>14000</v>
      </c>
      <c r="K88" s="7">
        <f t="shared" si="16"/>
        <v>140000</v>
      </c>
      <c r="L88" s="12">
        <f t="shared" si="17"/>
        <v>6.6709284369480997E-4</v>
      </c>
      <c r="M88" s="6">
        <f t="shared" si="19"/>
        <v>0.9879958821426108</v>
      </c>
      <c r="N88" s="11" t="s">
        <v>87</v>
      </c>
      <c r="O88" s="11" t="s">
        <v>24</v>
      </c>
      <c r="P88" s="11" t="s">
        <v>25</v>
      </c>
      <c r="Q88" s="4"/>
    </row>
    <row r="89" spans="1:17" ht="15.75">
      <c r="A89" s="9">
        <f t="shared" si="18"/>
        <v>85</v>
      </c>
      <c r="B89" s="9" t="s">
        <v>117</v>
      </c>
      <c r="C89" s="7">
        <v>44</v>
      </c>
      <c r="D89" s="7"/>
      <c r="E89" s="7"/>
      <c r="F89" s="7">
        <f t="shared" si="13"/>
        <v>14.666666666666666</v>
      </c>
      <c r="G89" s="7">
        <f t="shared" si="14"/>
        <v>7.333333333333333</v>
      </c>
      <c r="H89" s="7">
        <v>1</v>
      </c>
      <c r="I89" s="7">
        <f t="shared" si="15"/>
        <v>21</v>
      </c>
      <c r="J89" s="7">
        <f>115*50</f>
        <v>5750</v>
      </c>
      <c r="K89" s="7">
        <f t="shared" si="16"/>
        <v>120750</v>
      </c>
      <c r="L89" s="12">
        <f t="shared" si="17"/>
        <v>5.7536757768677366E-4</v>
      </c>
      <c r="M89" s="6">
        <f t="shared" si="19"/>
        <v>0.98857124972029753</v>
      </c>
      <c r="N89" s="11" t="s">
        <v>87</v>
      </c>
      <c r="O89" s="11" t="s">
        <v>24</v>
      </c>
      <c r="P89" s="11" t="s">
        <v>25</v>
      </c>
      <c r="Q89" s="4"/>
    </row>
    <row r="90" spans="1:17" ht="15.75">
      <c r="A90" s="9">
        <f t="shared" si="18"/>
        <v>86</v>
      </c>
      <c r="B90" s="9" t="s">
        <v>111</v>
      </c>
      <c r="C90" s="7">
        <v>6</v>
      </c>
      <c r="D90" s="7">
        <v>5</v>
      </c>
      <c r="E90" s="7">
        <v>4</v>
      </c>
      <c r="F90" s="7">
        <f t="shared" si="13"/>
        <v>5</v>
      </c>
      <c r="G90" s="7">
        <f t="shared" si="14"/>
        <v>2.5</v>
      </c>
      <c r="H90" s="7">
        <v>2</v>
      </c>
      <c r="I90" s="7">
        <f t="shared" si="15"/>
        <v>5.5</v>
      </c>
      <c r="J90" s="7">
        <v>21450</v>
      </c>
      <c r="K90" s="7">
        <f t="shared" si="16"/>
        <v>117975</v>
      </c>
      <c r="L90" s="12">
        <f t="shared" si="17"/>
        <v>5.6214484453496571E-4</v>
      </c>
      <c r="M90" s="6">
        <f t="shared" si="19"/>
        <v>0.98913339456483251</v>
      </c>
      <c r="N90" s="11" t="s">
        <v>87</v>
      </c>
      <c r="O90" s="11" t="s">
        <v>24</v>
      </c>
      <c r="P90" s="11" t="s">
        <v>25</v>
      </c>
      <c r="Q90" s="4"/>
    </row>
    <row r="91" spans="1:17" ht="15.75">
      <c r="A91" s="9">
        <f t="shared" si="18"/>
        <v>87</v>
      </c>
      <c r="B91" s="9" t="s">
        <v>118</v>
      </c>
      <c r="C91" s="7">
        <v>14</v>
      </c>
      <c r="D91" s="7">
        <v>20</v>
      </c>
      <c r="E91" s="7">
        <v>10</v>
      </c>
      <c r="F91" s="7">
        <f t="shared" si="13"/>
        <v>14.666666666666666</v>
      </c>
      <c r="G91" s="7">
        <f t="shared" si="14"/>
        <v>7.333333333333333</v>
      </c>
      <c r="H91" s="7">
        <v>1</v>
      </c>
      <c r="I91" s="7">
        <f t="shared" si="15"/>
        <v>21</v>
      </c>
      <c r="J91" s="7">
        <v>5600</v>
      </c>
      <c r="K91" s="7">
        <f t="shared" si="16"/>
        <v>117600</v>
      </c>
      <c r="L91" s="12">
        <f t="shared" si="17"/>
        <v>5.6035798870364038E-4</v>
      </c>
      <c r="M91" s="6">
        <f t="shared" si="19"/>
        <v>0.9896937525535362</v>
      </c>
      <c r="N91" s="11" t="s">
        <v>87</v>
      </c>
      <c r="O91" s="11" t="s">
        <v>24</v>
      </c>
      <c r="P91" s="11" t="s">
        <v>25</v>
      </c>
      <c r="Q91" s="4"/>
    </row>
    <row r="92" spans="1:17" ht="15.75">
      <c r="A92" s="9">
        <f t="shared" si="18"/>
        <v>88</v>
      </c>
      <c r="B92" s="9" t="s">
        <v>85</v>
      </c>
      <c r="C92" s="7">
        <v>4</v>
      </c>
      <c r="D92" s="7">
        <v>5</v>
      </c>
      <c r="E92" s="7">
        <v>5</v>
      </c>
      <c r="F92" s="7">
        <f t="shared" si="13"/>
        <v>4.666666666666667</v>
      </c>
      <c r="G92" s="7">
        <f t="shared" si="14"/>
        <v>2.3333333333333335</v>
      </c>
      <c r="H92" s="7">
        <v>5</v>
      </c>
      <c r="I92" s="7">
        <f t="shared" si="15"/>
        <v>2</v>
      </c>
      <c r="J92" s="7">
        <v>57250</v>
      </c>
      <c r="K92" s="7">
        <f t="shared" si="16"/>
        <v>114500</v>
      </c>
      <c r="L92" s="12">
        <f t="shared" si="17"/>
        <v>5.4558664716468385E-4</v>
      </c>
      <c r="M92" s="6">
        <f t="shared" si="19"/>
        <v>0.99023933920070084</v>
      </c>
      <c r="N92" s="11" t="s">
        <v>87</v>
      </c>
      <c r="O92" s="11" t="s">
        <v>24</v>
      </c>
      <c r="P92" s="11" t="s">
        <v>25</v>
      </c>
      <c r="Q92" s="4"/>
    </row>
    <row r="93" spans="1:17" ht="15.75">
      <c r="A93" s="9">
        <f t="shared" si="18"/>
        <v>89</v>
      </c>
      <c r="B93" s="9" t="s">
        <v>108</v>
      </c>
      <c r="C93" s="7">
        <v>148</v>
      </c>
      <c r="D93" s="7">
        <v>95</v>
      </c>
      <c r="E93" s="7"/>
      <c r="F93" s="7">
        <f t="shared" si="13"/>
        <v>81</v>
      </c>
      <c r="G93" s="7">
        <f t="shared" si="14"/>
        <v>40.5</v>
      </c>
      <c r="H93" s="7">
        <v>50</v>
      </c>
      <c r="I93" s="7">
        <f t="shared" si="15"/>
        <v>71.5</v>
      </c>
      <c r="J93" s="7">
        <v>1600</v>
      </c>
      <c r="K93" s="7">
        <f t="shared" si="16"/>
        <v>114400</v>
      </c>
      <c r="L93" s="12">
        <f t="shared" si="17"/>
        <v>5.4511015227633045E-4</v>
      </c>
      <c r="M93" s="6">
        <f t="shared" si="19"/>
        <v>0.99078444935297716</v>
      </c>
      <c r="N93" s="11" t="s">
        <v>87</v>
      </c>
      <c r="O93" s="11" t="s">
        <v>24</v>
      </c>
      <c r="P93" s="11" t="s">
        <v>25</v>
      </c>
      <c r="Q93" s="4"/>
    </row>
    <row r="94" spans="1:17" ht="15.75">
      <c r="A94" s="9">
        <f t="shared" si="18"/>
        <v>90</v>
      </c>
      <c r="B94" s="9" t="s">
        <v>115</v>
      </c>
      <c r="C94" s="7">
        <v>1</v>
      </c>
      <c r="D94" s="7">
        <v>8</v>
      </c>
      <c r="E94" s="7">
        <v>2</v>
      </c>
      <c r="F94" s="7">
        <f t="shared" si="13"/>
        <v>3.6666666666666665</v>
      </c>
      <c r="G94" s="7">
        <f t="shared" si="14"/>
        <v>1.8333333333333333</v>
      </c>
      <c r="H94" s="7">
        <v>1</v>
      </c>
      <c r="I94" s="7">
        <f t="shared" si="15"/>
        <v>4.5</v>
      </c>
      <c r="J94" s="7">
        <v>24000</v>
      </c>
      <c r="K94" s="7">
        <f t="shared" si="16"/>
        <v>108000</v>
      </c>
      <c r="L94" s="12">
        <f t="shared" si="17"/>
        <v>5.146144794217106E-4</v>
      </c>
      <c r="M94" s="6">
        <f t="shared" si="19"/>
        <v>0.99129906383239885</v>
      </c>
      <c r="N94" s="11" t="s">
        <v>87</v>
      </c>
      <c r="O94" s="11" t="s">
        <v>64</v>
      </c>
      <c r="P94" s="11" t="s">
        <v>65</v>
      </c>
      <c r="Q94" s="4"/>
    </row>
    <row r="95" spans="1:17" ht="15.75">
      <c r="A95" s="9">
        <f t="shared" si="18"/>
        <v>91</v>
      </c>
      <c r="B95" s="9" t="s">
        <v>119</v>
      </c>
      <c r="C95" s="7">
        <v>2</v>
      </c>
      <c r="D95" s="7">
        <v>12</v>
      </c>
      <c r="E95" s="7"/>
      <c r="F95" s="7">
        <f t="shared" si="13"/>
        <v>4.666666666666667</v>
      </c>
      <c r="G95" s="7">
        <f t="shared" si="14"/>
        <v>2.3333333333333335</v>
      </c>
      <c r="H95" s="7">
        <v>1</v>
      </c>
      <c r="I95" s="7">
        <f t="shared" si="15"/>
        <v>6</v>
      </c>
      <c r="J95" s="7">
        <v>17375</v>
      </c>
      <c r="K95" s="7">
        <f t="shared" si="16"/>
        <v>104250</v>
      </c>
      <c r="L95" s="12">
        <f t="shared" si="17"/>
        <v>4.967459211084567E-4</v>
      </c>
      <c r="M95" s="6">
        <f t="shared" si="19"/>
        <v>0.99179580975350734</v>
      </c>
      <c r="N95" s="11" t="s">
        <v>87</v>
      </c>
      <c r="O95" s="11" t="s">
        <v>24</v>
      </c>
      <c r="P95" s="11" t="s">
        <v>25</v>
      </c>
      <c r="Q95" s="4"/>
    </row>
    <row r="96" spans="1:17" ht="15.75">
      <c r="A96" s="9">
        <f t="shared" si="18"/>
        <v>92</v>
      </c>
      <c r="B96" s="9" t="s">
        <v>122</v>
      </c>
      <c r="C96" s="7">
        <v>14</v>
      </c>
      <c r="D96" s="7">
        <v>5</v>
      </c>
      <c r="E96" s="7"/>
      <c r="F96" s="7">
        <f t="shared" si="13"/>
        <v>6.333333333333333</v>
      </c>
      <c r="G96" s="7">
        <f t="shared" si="14"/>
        <v>3.1666666666666665</v>
      </c>
      <c r="H96" s="7">
        <v>1</v>
      </c>
      <c r="I96" s="7">
        <f t="shared" si="15"/>
        <v>8.5</v>
      </c>
      <c r="J96" s="7">
        <v>12100</v>
      </c>
      <c r="K96" s="7">
        <f t="shared" si="16"/>
        <v>102850</v>
      </c>
      <c r="L96" s="12">
        <f t="shared" si="17"/>
        <v>4.9007499267150864E-4</v>
      </c>
      <c r="M96" s="6">
        <f t="shared" si="19"/>
        <v>0.99228588474617885</v>
      </c>
      <c r="N96" s="11" t="s">
        <v>87</v>
      </c>
      <c r="O96" s="11" t="s">
        <v>24</v>
      </c>
      <c r="P96" s="11" t="s">
        <v>25</v>
      </c>
      <c r="Q96" s="4"/>
    </row>
    <row r="97" spans="1:17" ht="15.75">
      <c r="A97" s="9">
        <f t="shared" si="18"/>
        <v>93</v>
      </c>
      <c r="B97" s="9" t="s">
        <v>121</v>
      </c>
      <c r="C97" s="7">
        <v>3</v>
      </c>
      <c r="D97" s="7">
        <v>3</v>
      </c>
      <c r="E97" s="7">
        <v>5</v>
      </c>
      <c r="F97" s="7">
        <f t="shared" si="13"/>
        <v>3.6666666666666665</v>
      </c>
      <c r="G97" s="7">
        <f t="shared" si="14"/>
        <v>1.8333333333333333</v>
      </c>
      <c r="H97" s="7">
        <v>1</v>
      </c>
      <c r="I97" s="7">
        <f t="shared" si="15"/>
        <v>4.5</v>
      </c>
      <c r="J97" s="7">
        <v>21500</v>
      </c>
      <c r="K97" s="7">
        <f t="shared" si="16"/>
        <v>96750</v>
      </c>
      <c r="L97" s="12">
        <f t="shared" si="17"/>
        <v>4.6100880448194905E-4</v>
      </c>
      <c r="M97" s="6">
        <f t="shared" si="19"/>
        <v>0.99274689355066081</v>
      </c>
      <c r="N97" s="11" t="s">
        <v>87</v>
      </c>
      <c r="O97" s="11" t="s">
        <v>24</v>
      </c>
      <c r="P97" s="11" t="s">
        <v>25</v>
      </c>
      <c r="Q97" s="4"/>
    </row>
    <row r="98" spans="1:17" ht="15.75">
      <c r="A98" s="9">
        <f t="shared" si="18"/>
        <v>94</v>
      </c>
      <c r="B98" s="9" t="s">
        <v>120</v>
      </c>
      <c r="C98" s="7">
        <v>1</v>
      </c>
      <c r="D98" s="7">
        <v>5</v>
      </c>
      <c r="E98" s="7">
        <v>3</v>
      </c>
      <c r="F98" s="7">
        <f t="shared" si="13"/>
        <v>3</v>
      </c>
      <c r="G98" s="7">
        <f t="shared" si="14"/>
        <v>1.5</v>
      </c>
      <c r="H98" s="7">
        <v>1</v>
      </c>
      <c r="I98" s="7">
        <f t="shared" si="15"/>
        <v>3.5</v>
      </c>
      <c r="J98" s="7">
        <v>26564</v>
      </c>
      <c r="K98" s="7">
        <f t="shared" si="16"/>
        <v>92974</v>
      </c>
      <c r="L98" s="12">
        <f t="shared" si="17"/>
        <v>4.4301635749772333E-4</v>
      </c>
      <c r="M98" s="6">
        <f t="shared" si="19"/>
        <v>0.99318990990815859</v>
      </c>
      <c r="N98" s="11" t="s">
        <v>87</v>
      </c>
      <c r="O98" s="11" t="s">
        <v>24</v>
      </c>
      <c r="P98" s="11" t="s">
        <v>25</v>
      </c>
      <c r="Q98" s="4"/>
    </row>
    <row r="99" spans="1:17" ht="15.75">
      <c r="A99" s="9">
        <f t="shared" si="18"/>
        <v>95</v>
      </c>
      <c r="B99" s="9" t="s">
        <v>123</v>
      </c>
      <c r="C99" s="7">
        <v>8</v>
      </c>
      <c r="D99" s="7"/>
      <c r="E99" s="7">
        <v>2</v>
      </c>
      <c r="F99" s="7">
        <f t="shared" si="13"/>
        <v>3.3333333333333335</v>
      </c>
      <c r="G99" s="7">
        <f t="shared" si="14"/>
        <v>1.6666666666666667</v>
      </c>
      <c r="H99" s="7">
        <v>1</v>
      </c>
      <c r="I99" s="7">
        <f t="shared" si="15"/>
        <v>4</v>
      </c>
      <c r="J99" s="7">
        <v>22000</v>
      </c>
      <c r="K99" s="7">
        <f t="shared" si="16"/>
        <v>88000</v>
      </c>
      <c r="L99" s="12">
        <f t="shared" si="17"/>
        <v>4.193155017510234E-4</v>
      </c>
      <c r="M99" s="6">
        <f t="shared" si="19"/>
        <v>0.99360922540990959</v>
      </c>
      <c r="N99" s="11" t="s">
        <v>87</v>
      </c>
      <c r="O99" s="11" t="s">
        <v>24</v>
      </c>
      <c r="P99" s="11" t="s">
        <v>25</v>
      </c>
      <c r="Q99" s="4"/>
    </row>
    <row r="100" spans="1:17" ht="15.75">
      <c r="A100" s="9">
        <f t="shared" si="18"/>
        <v>96</v>
      </c>
      <c r="B100" s="9" t="s">
        <v>107</v>
      </c>
      <c r="C100" s="7">
        <v>25</v>
      </c>
      <c r="D100" s="7">
        <v>20</v>
      </c>
      <c r="E100" s="7">
        <v>24</v>
      </c>
      <c r="F100" s="7">
        <f t="shared" si="13"/>
        <v>23</v>
      </c>
      <c r="G100" s="7">
        <f t="shared" si="14"/>
        <v>11.5</v>
      </c>
      <c r="H100" s="7">
        <v>20</v>
      </c>
      <c r="I100" s="7">
        <f t="shared" si="15"/>
        <v>14.5</v>
      </c>
      <c r="J100" s="7">
        <v>5800</v>
      </c>
      <c r="K100" s="7">
        <f t="shared" si="16"/>
        <v>84100</v>
      </c>
      <c r="L100" s="12">
        <f t="shared" si="17"/>
        <v>4.0073220110523945E-4</v>
      </c>
      <c r="M100" s="6">
        <f t="shared" si="19"/>
        <v>0.99400995761101485</v>
      </c>
      <c r="N100" s="11" t="s">
        <v>87</v>
      </c>
      <c r="O100" s="11" t="s">
        <v>24</v>
      </c>
      <c r="P100" s="11" t="s">
        <v>25</v>
      </c>
      <c r="Q100" s="4"/>
    </row>
    <row r="101" spans="1:17" ht="15.75">
      <c r="A101" s="9">
        <f t="shared" si="18"/>
        <v>97</v>
      </c>
      <c r="B101" s="9" t="s">
        <v>113</v>
      </c>
      <c r="C101" s="7">
        <v>5</v>
      </c>
      <c r="D101" s="7">
        <v>8</v>
      </c>
      <c r="E101" s="7"/>
      <c r="F101" s="7">
        <f t="shared" ref="F101:F132" si="20">(C101+D101+E101)/3</f>
        <v>4.333333333333333</v>
      </c>
      <c r="G101" s="7">
        <f t="shared" ref="G101:G132" si="21">F101/2</f>
        <v>2.1666666666666665</v>
      </c>
      <c r="H101" s="7">
        <v>3</v>
      </c>
      <c r="I101" s="7">
        <f t="shared" ref="I101:I132" si="22">F101+G101-H101</f>
        <v>3.5</v>
      </c>
      <c r="J101" s="7">
        <v>24000</v>
      </c>
      <c r="K101" s="7">
        <f t="shared" ref="K101:K132" si="23">I101*J101</f>
        <v>84000</v>
      </c>
      <c r="L101" s="12">
        <f t="shared" ref="L101:L132" si="24">K101/209865840</f>
        <v>4.0025570621688599E-4</v>
      </c>
      <c r="M101" s="6">
        <f t="shared" si="19"/>
        <v>0.99441021331723178</v>
      </c>
      <c r="N101" s="11" t="s">
        <v>87</v>
      </c>
      <c r="O101" s="11" t="s">
        <v>24</v>
      </c>
      <c r="P101" s="11" t="s">
        <v>25</v>
      </c>
      <c r="Q101" s="4"/>
    </row>
    <row r="102" spans="1:17" ht="15.75">
      <c r="A102" s="9">
        <f t="shared" ref="A102:A122" si="25">A101+1</f>
        <v>98</v>
      </c>
      <c r="B102" s="9" t="s">
        <v>101</v>
      </c>
      <c r="C102" s="7">
        <v>11</v>
      </c>
      <c r="D102" s="7">
        <v>5</v>
      </c>
      <c r="E102" s="7">
        <v>15</v>
      </c>
      <c r="F102" s="7">
        <f t="shared" si="20"/>
        <v>10.333333333333334</v>
      </c>
      <c r="G102" s="7">
        <f t="shared" si="21"/>
        <v>5.166666666666667</v>
      </c>
      <c r="H102" s="7">
        <v>10</v>
      </c>
      <c r="I102" s="7">
        <f t="shared" si="22"/>
        <v>5.5</v>
      </c>
      <c r="J102" s="7">
        <v>14700</v>
      </c>
      <c r="K102" s="7">
        <f t="shared" si="23"/>
        <v>80850</v>
      </c>
      <c r="L102" s="12">
        <f t="shared" si="24"/>
        <v>3.8524611723375277E-4</v>
      </c>
      <c r="M102" s="6">
        <f t="shared" si="19"/>
        <v>0.99479545943446557</v>
      </c>
      <c r="N102" s="11" t="s">
        <v>87</v>
      </c>
      <c r="O102" s="11" t="s">
        <v>24</v>
      </c>
      <c r="P102" s="11" t="s">
        <v>25</v>
      </c>
      <c r="Q102" s="4"/>
    </row>
    <row r="103" spans="1:17" ht="15.75">
      <c r="A103" s="9">
        <f t="shared" si="25"/>
        <v>99</v>
      </c>
      <c r="B103" s="9" t="s">
        <v>112</v>
      </c>
      <c r="C103" s="7">
        <v>1</v>
      </c>
      <c r="D103" s="7">
        <v>3</v>
      </c>
      <c r="E103" s="7"/>
      <c r="F103" s="7">
        <f t="shared" si="20"/>
        <v>1.3333333333333333</v>
      </c>
      <c r="G103" s="7">
        <f t="shared" si="21"/>
        <v>0.66666666666666663</v>
      </c>
      <c r="H103" s="7">
        <v>1</v>
      </c>
      <c r="I103" s="7">
        <f t="shared" si="22"/>
        <v>1</v>
      </c>
      <c r="J103" s="7">
        <v>79000</v>
      </c>
      <c r="K103" s="7">
        <f t="shared" si="23"/>
        <v>79000</v>
      </c>
      <c r="L103" s="12">
        <f t="shared" si="24"/>
        <v>3.7643096179921419E-4</v>
      </c>
      <c r="M103" s="6">
        <f t="shared" si="19"/>
        <v>0.99517189039626475</v>
      </c>
      <c r="N103" s="11" t="s">
        <v>87</v>
      </c>
      <c r="O103" s="11" t="s">
        <v>24</v>
      </c>
      <c r="P103" s="11" t="s">
        <v>25</v>
      </c>
      <c r="Q103" s="4"/>
    </row>
    <row r="104" spans="1:17" ht="15.75">
      <c r="A104" s="9">
        <f t="shared" si="25"/>
        <v>100</v>
      </c>
      <c r="B104" s="9" t="s">
        <v>126</v>
      </c>
      <c r="C104" s="7">
        <v>8</v>
      </c>
      <c r="D104" s="7">
        <v>10</v>
      </c>
      <c r="E104" s="7">
        <v>30</v>
      </c>
      <c r="F104" s="7">
        <f t="shared" si="20"/>
        <v>16</v>
      </c>
      <c r="G104" s="7">
        <f t="shared" si="21"/>
        <v>8</v>
      </c>
      <c r="H104" s="7">
        <v>5</v>
      </c>
      <c r="I104" s="7">
        <f t="shared" si="22"/>
        <v>19</v>
      </c>
      <c r="J104" s="7">
        <v>4077</v>
      </c>
      <c r="K104" s="7">
        <f t="shared" si="23"/>
        <v>77463</v>
      </c>
      <c r="L104" s="12">
        <f t="shared" si="24"/>
        <v>3.6910723536522192E-4</v>
      </c>
      <c r="M104" s="6">
        <f t="shared" si="19"/>
        <v>0.99554099763162995</v>
      </c>
      <c r="N104" s="11" t="s">
        <v>87</v>
      </c>
      <c r="O104" s="11" t="s">
        <v>24</v>
      </c>
      <c r="P104" s="11" t="s">
        <v>25</v>
      </c>
      <c r="Q104" s="4"/>
    </row>
    <row r="105" spans="1:17" ht="15.75">
      <c r="A105" s="9">
        <f t="shared" si="25"/>
        <v>101</v>
      </c>
      <c r="B105" s="9" t="s">
        <v>124</v>
      </c>
      <c r="C105" s="7"/>
      <c r="D105" s="7">
        <v>6</v>
      </c>
      <c r="E105" s="7"/>
      <c r="F105" s="7">
        <f t="shared" si="20"/>
        <v>2</v>
      </c>
      <c r="G105" s="7">
        <f t="shared" si="21"/>
        <v>1</v>
      </c>
      <c r="H105" s="7">
        <v>1</v>
      </c>
      <c r="I105" s="7">
        <f t="shared" si="22"/>
        <v>2</v>
      </c>
      <c r="J105" s="7">
        <v>35000</v>
      </c>
      <c r="K105" s="7">
        <f t="shared" si="23"/>
        <v>70000</v>
      </c>
      <c r="L105" s="12">
        <f t="shared" si="24"/>
        <v>3.3354642184740498E-4</v>
      </c>
      <c r="M105" s="6">
        <f t="shared" si="19"/>
        <v>0.99587454405347731</v>
      </c>
      <c r="N105" s="11" t="s">
        <v>87</v>
      </c>
      <c r="O105" s="11" t="s">
        <v>24</v>
      </c>
      <c r="P105" s="11" t="s">
        <v>25</v>
      </c>
      <c r="Q105" s="4"/>
    </row>
    <row r="106" spans="1:17" ht="15.75">
      <c r="A106" s="9">
        <f t="shared" si="25"/>
        <v>102</v>
      </c>
      <c r="B106" s="9" t="s">
        <v>116</v>
      </c>
      <c r="C106" s="7"/>
      <c r="D106" s="7">
        <v>2</v>
      </c>
      <c r="E106" s="7">
        <v>2</v>
      </c>
      <c r="F106" s="7">
        <f t="shared" si="20"/>
        <v>1.3333333333333333</v>
      </c>
      <c r="G106" s="7">
        <f t="shared" si="21"/>
        <v>0.66666666666666663</v>
      </c>
      <c r="H106" s="7">
        <v>1</v>
      </c>
      <c r="I106" s="7">
        <f t="shared" si="22"/>
        <v>1</v>
      </c>
      <c r="J106" s="7">
        <v>66000</v>
      </c>
      <c r="K106" s="7">
        <f t="shared" si="23"/>
        <v>66000</v>
      </c>
      <c r="L106" s="12">
        <f t="shared" si="24"/>
        <v>3.1448662631326758E-4</v>
      </c>
      <c r="M106" s="6">
        <f t="shared" si="19"/>
        <v>0.99618903067979059</v>
      </c>
      <c r="N106" s="11" t="s">
        <v>87</v>
      </c>
      <c r="O106" s="11" t="s">
        <v>24</v>
      </c>
      <c r="P106" s="11" t="s">
        <v>25</v>
      </c>
      <c r="Q106" s="4"/>
    </row>
    <row r="107" spans="1:17" ht="15.75">
      <c r="A107" s="9">
        <f t="shared" si="25"/>
        <v>103</v>
      </c>
      <c r="B107" s="9" t="s">
        <v>127</v>
      </c>
      <c r="C107" s="7"/>
      <c r="D107" s="7">
        <v>19</v>
      </c>
      <c r="E107" s="7"/>
      <c r="F107" s="7">
        <f t="shared" si="20"/>
        <v>6.333333333333333</v>
      </c>
      <c r="G107" s="7">
        <f t="shared" si="21"/>
        <v>3.1666666666666665</v>
      </c>
      <c r="H107" s="7">
        <v>3</v>
      </c>
      <c r="I107" s="7">
        <f t="shared" si="22"/>
        <v>6.5</v>
      </c>
      <c r="J107" s="7">
        <v>10000</v>
      </c>
      <c r="K107" s="7">
        <f t="shared" si="23"/>
        <v>65000</v>
      </c>
      <c r="L107" s="12">
        <f t="shared" si="24"/>
        <v>3.0972167742973318E-4</v>
      </c>
      <c r="M107" s="6">
        <f t="shared" si="19"/>
        <v>0.9964987523572203</v>
      </c>
      <c r="N107" s="11" t="s">
        <v>87</v>
      </c>
      <c r="O107" s="11" t="s">
        <v>24</v>
      </c>
      <c r="P107" s="11" t="s">
        <v>25</v>
      </c>
      <c r="Q107" s="4"/>
    </row>
    <row r="108" spans="1:17" ht="15.75">
      <c r="A108" s="9">
        <f t="shared" si="25"/>
        <v>104</v>
      </c>
      <c r="B108" s="9" t="s">
        <v>131</v>
      </c>
      <c r="C108" s="7">
        <v>50</v>
      </c>
      <c r="D108" s="7"/>
      <c r="E108" s="7"/>
      <c r="F108" s="7">
        <f t="shared" si="20"/>
        <v>16.666666666666668</v>
      </c>
      <c r="G108" s="7">
        <f t="shared" si="21"/>
        <v>8.3333333333333339</v>
      </c>
      <c r="H108" s="7">
        <v>2</v>
      </c>
      <c r="I108" s="7">
        <f t="shared" si="22"/>
        <v>23</v>
      </c>
      <c r="J108" s="7">
        <v>2824</v>
      </c>
      <c r="K108" s="7">
        <f t="shared" si="23"/>
        <v>64952</v>
      </c>
      <c r="L108" s="12">
        <f t="shared" si="24"/>
        <v>3.0949295988332357E-4</v>
      </c>
      <c r="M108" s="6">
        <f t="shared" si="19"/>
        <v>0.99680824531710366</v>
      </c>
      <c r="N108" s="11" t="s">
        <v>87</v>
      </c>
      <c r="O108" s="11" t="s">
        <v>24</v>
      </c>
      <c r="P108" s="11" t="s">
        <v>25</v>
      </c>
      <c r="Q108" s="4"/>
    </row>
    <row r="109" spans="1:17" ht="15.75">
      <c r="A109" s="9">
        <f t="shared" si="25"/>
        <v>105</v>
      </c>
      <c r="B109" s="9" t="s">
        <v>130</v>
      </c>
      <c r="C109" s="7">
        <v>11</v>
      </c>
      <c r="D109" s="7">
        <v>11</v>
      </c>
      <c r="E109" s="7">
        <v>3</v>
      </c>
      <c r="F109" s="7">
        <f t="shared" si="20"/>
        <v>8.3333333333333339</v>
      </c>
      <c r="G109" s="7">
        <f t="shared" si="21"/>
        <v>4.166666666666667</v>
      </c>
      <c r="H109" s="7">
        <v>2</v>
      </c>
      <c r="I109" s="7">
        <f t="shared" si="22"/>
        <v>10.5</v>
      </c>
      <c r="J109" s="7">
        <v>6000</v>
      </c>
      <c r="K109" s="7">
        <f t="shared" si="23"/>
        <v>63000</v>
      </c>
      <c r="L109" s="12">
        <f t="shared" si="24"/>
        <v>3.0019177966266451E-4</v>
      </c>
      <c r="M109" s="6">
        <f t="shared" si="19"/>
        <v>0.99710843709676633</v>
      </c>
      <c r="N109" s="11" t="s">
        <v>87</v>
      </c>
      <c r="O109" s="11" t="s">
        <v>24</v>
      </c>
      <c r="P109" s="11" t="s">
        <v>25</v>
      </c>
      <c r="Q109" s="4"/>
    </row>
    <row r="110" spans="1:17" ht="15.75">
      <c r="A110" s="9">
        <f t="shared" si="25"/>
        <v>106</v>
      </c>
      <c r="B110" s="9" t="s">
        <v>128</v>
      </c>
      <c r="C110" s="7">
        <v>1</v>
      </c>
      <c r="D110" s="7">
        <v>1</v>
      </c>
      <c r="E110" s="7">
        <v>4</v>
      </c>
      <c r="F110" s="7">
        <f t="shared" si="20"/>
        <v>2</v>
      </c>
      <c r="G110" s="7">
        <f t="shared" si="21"/>
        <v>1</v>
      </c>
      <c r="H110" s="7">
        <v>1</v>
      </c>
      <c r="I110" s="7">
        <f t="shared" si="22"/>
        <v>2</v>
      </c>
      <c r="J110" s="7">
        <v>30000</v>
      </c>
      <c r="K110" s="7">
        <f t="shared" si="23"/>
        <v>60000</v>
      </c>
      <c r="L110" s="12">
        <f t="shared" si="24"/>
        <v>2.8589693301206144E-4</v>
      </c>
      <c r="M110" s="6">
        <f t="shared" si="19"/>
        <v>0.9973943340297784</v>
      </c>
      <c r="N110" s="11" t="s">
        <v>87</v>
      </c>
      <c r="O110" s="11" t="s">
        <v>24</v>
      </c>
      <c r="P110" s="11" t="s">
        <v>25</v>
      </c>
      <c r="Q110" s="4"/>
    </row>
    <row r="111" spans="1:17" ht="15.75">
      <c r="A111" s="9">
        <f t="shared" si="25"/>
        <v>107</v>
      </c>
      <c r="B111" s="9" t="s">
        <v>114</v>
      </c>
      <c r="C111" s="7">
        <v>20</v>
      </c>
      <c r="D111" s="7">
        <v>10</v>
      </c>
      <c r="E111" s="7">
        <v>5</v>
      </c>
      <c r="F111" s="7">
        <f t="shared" si="20"/>
        <v>11.666666666666666</v>
      </c>
      <c r="G111" s="7">
        <f t="shared" si="21"/>
        <v>5.833333333333333</v>
      </c>
      <c r="H111" s="7">
        <v>10</v>
      </c>
      <c r="I111" s="7">
        <f t="shared" si="22"/>
        <v>7.5</v>
      </c>
      <c r="J111" s="7">
        <v>7600</v>
      </c>
      <c r="K111" s="7">
        <f t="shared" si="23"/>
        <v>57000</v>
      </c>
      <c r="L111" s="12">
        <f t="shared" si="24"/>
        <v>2.7160208636145837E-4</v>
      </c>
      <c r="M111" s="6">
        <f t="shared" si="19"/>
        <v>0.99766593611613985</v>
      </c>
      <c r="N111" s="11" t="s">
        <v>87</v>
      </c>
      <c r="O111" s="11" t="s">
        <v>24</v>
      </c>
      <c r="P111" s="11" t="s">
        <v>25</v>
      </c>
      <c r="Q111" s="4"/>
    </row>
    <row r="112" spans="1:17" ht="15.75">
      <c r="A112" s="9">
        <f t="shared" si="25"/>
        <v>108</v>
      </c>
      <c r="B112" s="9" t="s">
        <v>129</v>
      </c>
      <c r="C112" s="7">
        <v>8</v>
      </c>
      <c r="D112" s="7">
        <v>6</v>
      </c>
      <c r="E112" s="7">
        <v>8</v>
      </c>
      <c r="F112" s="7">
        <f t="shared" si="20"/>
        <v>7.333333333333333</v>
      </c>
      <c r="G112" s="7">
        <f t="shared" si="21"/>
        <v>3.6666666666666665</v>
      </c>
      <c r="H112" s="7">
        <v>4</v>
      </c>
      <c r="I112" s="7">
        <f t="shared" si="22"/>
        <v>7</v>
      </c>
      <c r="J112" s="7">
        <v>8100</v>
      </c>
      <c r="K112" s="7">
        <f t="shared" si="23"/>
        <v>56700</v>
      </c>
      <c r="L112" s="12">
        <f t="shared" si="24"/>
        <v>2.7017260169639806E-4</v>
      </c>
      <c r="M112" s="6">
        <f t="shared" si="19"/>
        <v>0.99793610871783622</v>
      </c>
      <c r="N112" s="11" t="s">
        <v>87</v>
      </c>
      <c r="O112" s="11" t="s">
        <v>24</v>
      </c>
      <c r="P112" s="11" t="s">
        <v>25</v>
      </c>
      <c r="Q112" s="4"/>
    </row>
    <row r="113" spans="1:17" ht="15.75">
      <c r="A113" s="9">
        <f t="shared" si="25"/>
        <v>109</v>
      </c>
      <c r="B113" s="9" t="s">
        <v>133</v>
      </c>
      <c r="C113" s="7">
        <v>5</v>
      </c>
      <c r="D113" s="7">
        <v>20</v>
      </c>
      <c r="E113" s="7">
        <v>23</v>
      </c>
      <c r="F113" s="7">
        <f t="shared" si="20"/>
        <v>16</v>
      </c>
      <c r="G113" s="7">
        <f t="shared" si="21"/>
        <v>8</v>
      </c>
      <c r="H113" s="7">
        <v>3</v>
      </c>
      <c r="I113" s="7">
        <f t="shared" si="22"/>
        <v>21</v>
      </c>
      <c r="J113" s="7">
        <v>2640</v>
      </c>
      <c r="K113" s="7">
        <f t="shared" si="23"/>
        <v>55440</v>
      </c>
      <c r="L113" s="12">
        <f t="shared" si="24"/>
        <v>2.6416876610314474E-4</v>
      </c>
      <c r="M113" s="6">
        <f t="shared" si="19"/>
        <v>0.99820027748393936</v>
      </c>
      <c r="N113" s="11" t="s">
        <v>87</v>
      </c>
      <c r="O113" s="11" t="s">
        <v>24</v>
      </c>
      <c r="P113" s="11" t="s">
        <v>65</v>
      </c>
      <c r="Q113" s="4"/>
    </row>
    <row r="114" spans="1:17" ht="15.75">
      <c r="A114" s="9">
        <f t="shared" si="25"/>
        <v>110</v>
      </c>
      <c r="B114" s="9" t="s">
        <v>135</v>
      </c>
      <c r="C114" s="7">
        <v>37</v>
      </c>
      <c r="D114" s="7"/>
      <c r="E114" s="7">
        <v>10</v>
      </c>
      <c r="F114" s="7">
        <f t="shared" si="20"/>
        <v>15.666666666666666</v>
      </c>
      <c r="G114" s="7">
        <f t="shared" si="21"/>
        <v>7.833333333333333</v>
      </c>
      <c r="H114" s="7">
        <v>3</v>
      </c>
      <c r="I114" s="7">
        <f t="shared" si="22"/>
        <v>20.5</v>
      </c>
      <c r="J114" s="7">
        <v>2155</v>
      </c>
      <c r="K114" s="7">
        <f t="shared" si="23"/>
        <v>44177.5</v>
      </c>
      <c r="L114" s="12">
        <f t="shared" si="24"/>
        <v>2.1050352930233906E-4</v>
      </c>
      <c r="M114" s="6">
        <f t="shared" si="19"/>
        <v>0.99841078101324165</v>
      </c>
      <c r="N114" s="11" t="s">
        <v>87</v>
      </c>
      <c r="O114" s="11" t="s">
        <v>24</v>
      </c>
      <c r="P114" s="11" t="s">
        <v>25</v>
      </c>
      <c r="Q114" s="4"/>
    </row>
    <row r="115" spans="1:17" ht="15.75">
      <c r="A115" s="9">
        <f t="shared" si="25"/>
        <v>111</v>
      </c>
      <c r="B115" s="9" t="s">
        <v>137</v>
      </c>
      <c r="C115" s="7">
        <v>50</v>
      </c>
      <c r="D115" s="7"/>
      <c r="E115" s="7"/>
      <c r="F115" s="7">
        <f t="shared" si="20"/>
        <v>16.666666666666668</v>
      </c>
      <c r="G115" s="7">
        <f t="shared" si="21"/>
        <v>8.3333333333333339</v>
      </c>
      <c r="H115" s="7">
        <v>3</v>
      </c>
      <c r="I115" s="7">
        <f t="shared" si="22"/>
        <v>22</v>
      </c>
      <c r="J115" s="7">
        <v>1950</v>
      </c>
      <c r="K115" s="7">
        <f t="shared" si="23"/>
        <v>42900</v>
      </c>
      <c r="L115" s="12">
        <f t="shared" si="24"/>
        <v>2.0441630710362391E-4</v>
      </c>
      <c r="M115" s="6">
        <f t="shared" si="19"/>
        <v>0.99861519732034532</v>
      </c>
      <c r="N115" s="11" t="s">
        <v>87</v>
      </c>
      <c r="O115" s="11" t="s">
        <v>24</v>
      </c>
      <c r="P115" s="11" t="s">
        <v>25</v>
      </c>
      <c r="Q115" s="4"/>
    </row>
    <row r="116" spans="1:17" ht="15.75">
      <c r="A116" s="9">
        <f t="shared" si="25"/>
        <v>112</v>
      </c>
      <c r="B116" s="9" t="s">
        <v>134</v>
      </c>
      <c r="C116" s="7">
        <v>9</v>
      </c>
      <c r="D116" s="7">
        <v>3</v>
      </c>
      <c r="E116" s="7">
        <v>6</v>
      </c>
      <c r="F116" s="7">
        <f t="shared" si="20"/>
        <v>6</v>
      </c>
      <c r="G116" s="7">
        <f t="shared" si="21"/>
        <v>3</v>
      </c>
      <c r="H116" s="7">
        <v>2</v>
      </c>
      <c r="I116" s="7">
        <f t="shared" si="22"/>
        <v>7</v>
      </c>
      <c r="J116" s="7">
        <v>5900</v>
      </c>
      <c r="K116" s="7">
        <f t="shared" si="23"/>
        <v>41300</v>
      </c>
      <c r="L116" s="12">
        <f t="shared" si="24"/>
        <v>1.9679238888996894E-4</v>
      </c>
      <c r="M116" s="6">
        <f t="shared" si="19"/>
        <v>0.99881198970923524</v>
      </c>
      <c r="N116" s="11" t="s">
        <v>87</v>
      </c>
      <c r="O116" s="11" t="s">
        <v>24</v>
      </c>
      <c r="P116" s="11" t="s">
        <v>25</v>
      </c>
      <c r="Q116" s="4"/>
    </row>
    <row r="117" spans="1:17" ht="15.75">
      <c r="A117" s="9">
        <f t="shared" si="25"/>
        <v>113</v>
      </c>
      <c r="B117" s="9" t="s">
        <v>125</v>
      </c>
      <c r="C117" s="7"/>
      <c r="D117" s="7">
        <v>3</v>
      </c>
      <c r="E117" s="7"/>
      <c r="F117" s="7">
        <f t="shared" si="20"/>
        <v>1</v>
      </c>
      <c r="G117" s="7">
        <f t="shared" si="21"/>
        <v>0.5</v>
      </c>
      <c r="H117" s="7">
        <v>1</v>
      </c>
      <c r="I117" s="7">
        <f t="shared" si="22"/>
        <v>0.5</v>
      </c>
      <c r="J117" s="7">
        <v>69500</v>
      </c>
      <c r="K117" s="7">
        <f t="shared" si="23"/>
        <v>34750</v>
      </c>
      <c r="L117" s="12">
        <f t="shared" si="24"/>
        <v>1.6558197370281891E-4</v>
      </c>
      <c r="M117" s="6">
        <f t="shared" si="19"/>
        <v>0.9989775716829381</v>
      </c>
      <c r="N117" s="11" t="s">
        <v>87</v>
      </c>
      <c r="O117" s="11" t="s">
        <v>27</v>
      </c>
      <c r="P117" s="11" t="s">
        <v>28</v>
      </c>
      <c r="Q117" s="4"/>
    </row>
    <row r="118" spans="1:17" ht="15.75">
      <c r="A118" s="9">
        <f t="shared" si="25"/>
        <v>114</v>
      </c>
      <c r="B118" s="9" t="s">
        <v>140</v>
      </c>
      <c r="C118" s="7">
        <v>5</v>
      </c>
      <c r="D118" s="7">
        <v>3</v>
      </c>
      <c r="E118" s="7">
        <v>5</v>
      </c>
      <c r="F118" s="7">
        <f t="shared" si="20"/>
        <v>4.333333333333333</v>
      </c>
      <c r="G118" s="7">
        <f t="shared" si="21"/>
        <v>2.1666666666666665</v>
      </c>
      <c r="H118" s="7">
        <v>2</v>
      </c>
      <c r="I118" s="7">
        <f t="shared" si="22"/>
        <v>4.5</v>
      </c>
      <c r="J118" s="7">
        <v>6800</v>
      </c>
      <c r="K118" s="7">
        <f t="shared" si="23"/>
        <v>30600</v>
      </c>
      <c r="L118" s="12">
        <f t="shared" si="24"/>
        <v>1.4580743583615132E-4</v>
      </c>
      <c r="M118" s="6">
        <f t="shared" si="19"/>
        <v>0.99912337911877425</v>
      </c>
      <c r="N118" s="11" t="s">
        <v>87</v>
      </c>
      <c r="O118" s="11" t="s">
        <v>24</v>
      </c>
      <c r="P118" s="11" t="s">
        <v>25</v>
      </c>
      <c r="Q118" s="4"/>
    </row>
    <row r="119" spans="1:17" ht="15.75">
      <c r="A119" s="9">
        <f t="shared" si="25"/>
        <v>115</v>
      </c>
      <c r="B119" s="9" t="s">
        <v>132</v>
      </c>
      <c r="C119" s="7">
        <v>5</v>
      </c>
      <c r="D119" s="7">
        <v>2</v>
      </c>
      <c r="E119" s="7"/>
      <c r="F119" s="7">
        <f t="shared" si="20"/>
        <v>2.3333333333333335</v>
      </c>
      <c r="G119" s="7">
        <f t="shared" si="21"/>
        <v>1.1666666666666667</v>
      </c>
      <c r="H119" s="7">
        <v>2</v>
      </c>
      <c r="I119" s="7">
        <f t="shared" si="22"/>
        <v>1.5</v>
      </c>
      <c r="J119" s="7">
        <v>19475</v>
      </c>
      <c r="K119" s="7">
        <f t="shared" si="23"/>
        <v>29212.5</v>
      </c>
      <c r="L119" s="12">
        <f t="shared" si="24"/>
        <v>1.391960692602474E-4</v>
      </c>
      <c r="M119" s="6">
        <f t="shared" si="19"/>
        <v>0.99926257518803452</v>
      </c>
      <c r="N119" s="11" t="s">
        <v>87</v>
      </c>
      <c r="O119" s="11" t="s">
        <v>24</v>
      </c>
      <c r="P119" s="11" t="s">
        <v>25</v>
      </c>
      <c r="Q119" s="4"/>
    </row>
    <row r="120" spans="1:17" ht="15.75">
      <c r="A120" s="9">
        <f t="shared" si="25"/>
        <v>116</v>
      </c>
      <c r="B120" s="9" t="s">
        <v>139</v>
      </c>
      <c r="C120" s="7"/>
      <c r="D120" s="7">
        <v>5</v>
      </c>
      <c r="E120" s="7">
        <v>6</v>
      </c>
      <c r="F120" s="7">
        <f t="shared" si="20"/>
        <v>3.6666666666666665</v>
      </c>
      <c r="G120" s="7">
        <f t="shared" si="21"/>
        <v>1.8333333333333333</v>
      </c>
      <c r="H120" s="7">
        <v>2</v>
      </c>
      <c r="I120" s="7">
        <f t="shared" si="22"/>
        <v>3.5</v>
      </c>
      <c r="J120" s="7">
        <v>8200</v>
      </c>
      <c r="K120" s="7">
        <f t="shared" si="23"/>
        <v>28700</v>
      </c>
      <c r="L120" s="12">
        <f t="shared" si="24"/>
        <v>1.3675403295743604E-4</v>
      </c>
      <c r="M120" s="6">
        <f t="shared" si="19"/>
        <v>0.99939932922099195</v>
      </c>
      <c r="N120" s="11" t="s">
        <v>87</v>
      </c>
      <c r="O120" s="11" t="s">
        <v>24</v>
      </c>
      <c r="P120" s="11" t="s">
        <v>25</v>
      </c>
      <c r="Q120" s="4"/>
    </row>
    <row r="121" spans="1:17" ht="15.75">
      <c r="A121" s="9">
        <f t="shared" si="25"/>
        <v>117</v>
      </c>
      <c r="B121" s="9" t="s">
        <v>136</v>
      </c>
      <c r="C121" s="7"/>
      <c r="D121" s="7">
        <v>1</v>
      </c>
      <c r="E121" s="7">
        <v>3</v>
      </c>
      <c r="F121" s="7">
        <f t="shared" si="20"/>
        <v>1.3333333333333333</v>
      </c>
      <c r="G121" s="7">
        <f t="shared" si="21"/>
        <v>0.66666666666666663</v>
      </c>
      <c r="H121" s="7">
        <v>1</v>
      </c>
      <c r="I121" s="7">
        <f t="shared" si="22"/>
        <v>1</v>
      </c>
      <c r="J121" s="7">
        <v>25000</v>
      </c>
      <c r="K121" s="7">
        <f t="shared" si="23"/>
        <v>25000</v>
      </c>
      <c r="L121" s="12">
        <f t="shared" si="24"/>
        <v>1.1912372208835892E-4</v>
      </c>
      <c r="M121" s="6">
        <f t="shared" si="19"/>
        <v>0.99951845294308028</v>
      </c>
      <c r="N121" s="11" t="s">
        <v>87</v>
      </c>
      <c r="O121" s="11" t="s">
        <v>24</v>
      </c>
      <c r="P121" s="11" t="s">
        <v>25</v>
      </c>
      <c r="Q121" s="5">
        <f>SUM(K24:K121)</f>
        <v>45619150</v>
      </c>
    </row>
    <row r="122" spans="1:17" ht="15.75">
      <c r="A122" s="9">
        <f t="shared" si="25"/>
        <v>118</v>
      </c>
      <c r="B122" s="9" t="s">
        <v>142</v>
      </c>
      <c r="C122" s="7"/>
      <c r="D122" s="7"/>
      <c r="E122" s="7">
        <v>5</v>
      </c>
      <c r="F122" s="7">
        <f t="shared" si="20"/>
        <v>1.6666666666666667</v>
      </c>
      <c r="G122" s="7">
        <f t="shared" si="21"/>
        <v>0.83333333333333337</v>
      </c>
      <c r="H122" s="7">
        <v>1</v>
      </c>
      <c r="I122" s="7">
        <f t="shared" si="22"/>
        <v>1.5</v>
      </c>
      <c r="J122" s="7">
        <v>15000</v>
      </c>
      <c r="K122" s="7">
        <f t="shared" si="23"/>
        <v>22500</v>
      </c>
      <c r="L122" s="12">
        <f t="shared" si="24"/>
        <v>1.0721134987952303E-4</v>
      </c>
      <c r="M122" s="6">
        <f t="shared" si="19"/>
        <v>0.99962566429295985</v>
      </c>
      <c r="N122" s="11" t="s">
        <v>87</v>
      </c>
      <c r="O122" s="11" t="s">
        <v>24</v>
      </c>
      <c r="P122" s="11" t="s">
        <v>25</v>
      </c>
      <c r="Q122" s="4"/>
    </row>
    <row r="123" spans="1:17" ht="15.75">
      <c r="A123" s="9">
        <v>119</v>
      </c>
      <c r="B123" s="9" t="s">
        <v>141</v>
      </c>
      <c r="C123" s="7">
        <v>2</v>
      </c>
      <c r="D123" s="7">
        <v>2</v>
      </c>
      <c r="E123" s="7"/>
      <c r="F123" s="7">
        <f t="shared" si="20"/>
        <v>1.3333333333333333</v>
      </c>
      <c r="G123" s="7">
        <f t="shared" si="21"/>
        <v>0.66666666666666663</v>
      </c>
      <c r="H123" s="7">
        <v>1</v>
      </c>
      <c r="I123" s="7">
        <f t="shared" si="22"/>
        <v>1</v>
      </c>
      <c r="J123" s="7">
        <f>379*50</f>
        <v>18950</v>
      </c>
      <c r="K123" s="7">
        <f t="shared" si="23"/>
        <v>18950</v>
      </c>
      <c r="L123" s="12">
        <f t="shared" si="24"/>
        <v>9.0295781342976066E-5</v>
      </c>
      <c r="M123" s="6">
        <f t="shared" si="19"/>
        <v>0.99971596007430286</v>
      </c>
      <c r="N123" s="11"/>
      <c r="O123" s="11"/>
      <c r="P123" s="11"/>
      <c r="Q123" s="4"/>
    </row>
    <row r="124" spans="1:17" ht="15.75">
      <c r="A124" s="9">
        <v>120</v>
      </c>
      <c r="B124" s="9" t="s">
        <v>138</v>
      </c>
      <c r="C124" s="7"/>
      <c r="D124" s="7">
        <v>1</v>
      </c>
      <c r="E124" s="7">
        <v>2</v>
      </c>
      <c r="F124" s="7">
        <f t="shared" si="20"/>
        <v>1</v>
      </c>
      <c r="G124" s="7">
        <f t="shared" si="21"/>
        <v>0.5</v>
      </c>
      <c r="H124" s="7">
        <v>1</v>
      </c>
      <c r="I124" s="7">
        <f t="shared" si="22"/>
        <v>0.5</v>
      </c>
      <c r="J124" s="7">
        <v>31000</v>
      </c>
      <c r="K124" s="7">
        <f t="shared" si="23"/>
        <v>15500</v>
      </c>
      <c r="L124" s="12">
        <f t="shared" si="24"/>
        <v>7.3856707694782529E-5</v>
      </c>
      <c r="M124" s="6">
        <f t="shared" si="19"/>
        <v>0.99978981678199763</v>
      </c>
      <c r="N124" s="11"/>
      <c r="O124" s="11"/>
      <c r="P124" s="11"/>
      <c r="Q124" s="4"/>
    </row>
    <row r="125" spans="1:17" ht="15.75">
      <c r="A125" s="9">
        <v>121</v>
      </c>
      <c r="B125" s="9" t="s">
        <v>144</v>
      </c>
      <c r="C125" s="7">
        <v>2</v>
      </c>
      <c r="D125" s="7"/>
      <c r="E125" s="7">
        <v>3</v>
      </c>
      <c r="F125" s="7">
        <f t="shared" si="20"/>
        <v>1.6666666666666667</v>
      </c>
      <c r="G125" s="7">
        <f t="shared" si="21"/>
        <v>0.83333333333333337</v>
      </c>
      <c r="H125" s="7">
        <v>1</v>
      </c>
      <c r="I125" s="7">
        <f t="shared" si="22"/>
        <v>1.5</v>
      </c>
      <c r="J125" s="7">
        <v>8850</v>
      </c>
      <c r="K125" s="7">
        <f t="shared" si="23"/>
        <v>13275</v>
      </c>
      <c r="L125" s="12">
        <f t="shared" si="24"/>
        <v>6.3254696428918591E-5</v>
      </c>
      <c r="M125" s="6">
        <f t="shared" si="19"/>
        <v>0.9998530714784265</v>
      </c>
      <c r="N125" s="11"/>
      <c r="O125" s="11"/>
      <c r="P125" s="11"/>
      <c r="Q125" s="4"/>
    </row>
    <row r="126" spans="1:17" ht="15.75">
      <c r="A126" s="9">
        <v>122</v>
      </c>
      <c r="B126" s="9" t="s">
        <v>143</v>
      </c>
      <c r="C126" s="7">
        <v>4</v>
      </c>
      <c r="D126" s="7">
        <v>2</v>
      </c>
      <c r="E126" s="7">
        <v>4</v>
      </c>
      <c r="F126" s="7">
        <f t="shared" si="20"/>
        <v>3.3333333333333335</v>
      </c>
      <c r="G126" s="7">
        <f t="shared" si="21"/>
        <v>1.6666666666666667</v>
      </c>
      <c r="H126" s="7">
        <v>3</v>
      </c>
      <c r="I126" s="7">
        <f t="shared" si="22"/>
        <v>2</v>
      </c>
      <c r="J126" s="7">
        <v>6500</v>
      </c>
      <c r="K126" s="7">
        <f t="shared" si="23"/>
        <v>13000</v>
      </c>
      <c r="L126" s="12">
        <f t="shared" si="24"/>
        <v>6.1944335485946642E-5</v>
      </c>
      <c r="M126" s="6">
        <f t="shared" si="19"/>
        <v>0.9999150158139124</v>
      </c>
      <c r="N126" s="11"/>
      <c r="O126" s="11"/>
      <c r="P126" s="11"/>
      <c r="Q126" s="4"/>
    </row>
    <row r="127" spans="1:17" ht="15.75">
      <c r="A127" s="9">
        <v>123</v>
      </c>
      <c r="B127" s="9" t="s">
        <v>145</v>
      </c>
      <c r="C127" s="7"/>
      <c r="D127" s="7">
        <v>5</v>
      </c>
      <c r="E127" s="7">
        <v>10</v>
      </c>
      <c r="F127" s="7">
        <f t="shared" si="20"/>
        <v>5</v>
      </c>
      <c r="G127" s="7">
        <f t="shared" si="21"/>
        <v>2.5</v>
      </c>
      <c r="H127" s="7">
        <v>2</v>
      </c>
      <c r="I127" s="7">
        <f t="shared" si="22"/>
        <v>5.5</v>
      </c>
      <c r="J127" s="7">
        <v>2200</v>
      </c>
      <c r="K127" s="7">
        <f t="shared" si="23"/>
        <v>12100</v>
      </c>
      <c r="L127" s="12">
        <f t="shared" si="24"/>
        <v>5.7655881490765719E-5</v>
      </c>
      <c r="M127" s="6">
        <f t="shared" si="19"/>
        <v>0.99997267169540316</v>
      </c>
      <c r="N127" s="11"/>
      <c r="O127" s="11"/>
      <c r="P127" s="11"/>
      <c r="Q127" s="5"/>
    </row>
    <row r="128" spans="1:17" ht="15.75">
      <c r="A128" s="9">
        <v>124</v>
      </c>
      <c r="B128" s="9" t="s">
        <v>146</v>
      </c>
      <c r="C128" s="7"/>
      <c r="D128" s="7">
        <v>3</v>
      </c>
      <c r="E128" s="7"/>
      <c r="F128" s="7">
        <f t="shared" si="20"/>
        <v>1</v>
      </c>
      <c r="G128" s="7">
        <f t="shared" si="21"/>
        <v>0.5</v>
      </c>
      <c r="H128" s="7">
        <v>1</v>
      </c>
      <c r="I128" s="7">
        <f t="shared" si="22"/>
        <v>0.5</v>
      </c>
      <c r="J128" s="7">
        <v>6198.75</v>
      </c>
      <c r="K128" s="7">
        <f t="shared" si="23"/>
        <v>3099.375</v>
      </c>
      <c r="L128" s="12">
        <f t="shared" si="24"/>
        <v>1.4768363445904298E-5</v>
      </c>
      <c r="M128" s="6">
        <f t="shared" si="19"/>
        <v>0.9999874400588491</v>
      </c>
      <c r="N128" s="11"/>
      <c r="O128" s="11"/>
      <c r="P128" s="11"/>
      <c r="Q128" s="4"/>
    </row>
    <row r="129" spans="1:17" ht="15.75">
      <c r="A129" s="9">
        <v>125</v>
      </c>
      <c r="B129" s="9" t="s">
        <v>147</v>
      </c>
      <c r="C129" s="7"/>
      <c r="D129" s="7"/>
      <c r="E129" s="7">
        <v>3</v>
      </c>
      <c r="F129" s="7">
        <f t="shared" si="20"/>
        <v>1</v>
      </c>
      <c r="G129" s="7">
        <f t="shared" si="21"/>
        <v>0.5</v>
      </c>
      <c r="H129" s="7">
        <v>1</v>
      </c>
      <c r="I129" s="7">
        <f t="shared" si="22"/>
        <v>0.5</v>
      </c>
      <c r="J129" s="7">
        <v>5700</v>
      </c>
      <c r="K129" s="7">
        <f t="shared" si="23"/>
        <v>2850</v>
      </c>
      <c r="L129" s="12">
        <f t="shared" si="24"/>
        <v>1.3580104318072918E-5</v>
      </c>
      <c r="M129" s="6">
        <f t="shared" si="19"/>
        <v>1.0000010201631673</v>
      </c>
      <c r="N129" s="11"/>
      <c r="O129" s="11"/>
      <c r="P129" s="11"/>
      <c r="Q129" s="4"/>
    </row>
    <row r="130" spans="1:17" ht="15.75">
      <c r="A130" s="9"/>
      <c r="B130" s="9"/>
      <c r="C130" s="7"/>
      <c r="D130" s="7"/>
      <c r="E130" s="7"/>
      <c r="F130" s="7"/>
      <c r="G130" s="7"/>
      <c r="H130" s="7"/>
      <c r="I130" s="7"/>
      <c r="J130" s="7"/>
      <c r="K130" s="7">
        <f>SUM(K5:K129)</f>
        <v>209865840.375</v>
      </c>
      <c r="L130" s="10"/>
      <c r="M130" s="6"/>
      <c r="N130" s="11"/>
      <c r="O130" s="11"/>
      <c r="P130" s="11"/>
      <c r="Q130" s="4"/>
    </row>
    <row r="131" spans="1:17" ht="15.75">
      <c r="A131" s="9"/>
      <c r="B131" s="9" t="s">
        <v>157</v>
      </c>
      <c r="C131" s="7"/>
      <c r="D131" s="7"/>
      <c r="E131" s="7"/>
      <c r="F131" s="7"/>
      <c r="G131" s="7"/>
      <c r="H131" s="7"/>
      <c r="I131" s="7"/>
      <c r="J131" s="7"/>
      <c r="K131" s="7"/>
      <c r="L131" s="10"/>
      <c r="M131" s="6"/>
      <c r="N131" s="11"/>
      <c r="O131" s="11"/>
      <c r="P131" s="11"/>
      <c r="Q131" s="4"/>
    </row>
    <row r="132" spans="1:17" ht="15.75">
      <c r="A132" s="9"/>
      <c r="B132" s="9" t="s">
        <v>158</v>
      </c>
      <c r="C132" s="7"/>
      <c r="D132" s="7"/>
      <c r="E132" s="7"/>
      <c r="F132" s="7"/>
      <c r="G132" s="7"/>
      <c r="H132" s="7"/>
      <c r="I132" s="7"/>
      <c r="J132" s="7"/>
      <c r="K132" s="7"/>
      <c r="L132" s="10"/>
      <c r="M132" s="6"/>
      <c r="N132" s="11"/>
      <c r="O132" s="11"/>
      <c r="P132" s="11"/>
      <c r="Q132" s="4"/>
    </row>
    <row r="133" spans="1:17" ht="15.75">
      <c r="A133" s="4"/>
      <c r="B133" s="9" t="s">
        <v>159</v>
      </c>
      <c r="C133" s="7"/>
      <c r="D133" s="7"/>
      <c r="E133" s="7"/>
      <c r="F133" s="7"/>
      <c r="G133" s="7"/>
      <c r="H133" s="7"/>
      <c r="I133" s="7"/>
      <c r="J133" s="7"/>
      <c r="K133" s="7"/>
      <c r="L133" s="6"/>
      <c r="M133" s="6"/>
      <c r="N133" s="4"/>
      <c r="O133" s="4"/>
      <c r="P133" s="4"/>
      <c r="Q133" s="4"/>
    </row>
  </sheetData>
  <sortState ref="B5:M129">
    <sortCondition descending="1" ref="K5:K129"/>
  </sortState>
  <mergeCells count="11">
    <mergeCell ref="J3:J4"/>
    <mergeCell ref="K3:K4"/>
    <mergeCell ref="L3:L4"/>
    <mergeCell ref="M3:M4"/>
    <mergeCell ref="N3:P4"/>
    <mergeCell ref="I3:I4"/>
    <mergeCell ref="A3:A4"/>
    <mergeCell ref="B3:B4"/>
    <mergeCell ref="C3:F3"/>
    <mergeCell ref="G3:G4"/>
    <mergeCell ref="H3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8"/>
  <sheetViews>
    <sheetView tabSelected="1" workbookViewId="0">
      <selection activeCell="M126" sqref="M126"/>
    </sheetView>
  </sheetViews>
  <sheetFormatPr defaultRowHeight="15"/>
  <cols>
    <col min="1" max="1" width="5.42578125" customWidth="1"/>
    <col min="2" max="2" width="37.28515625" customWidth="1"/>
    <col min="11" max="11" width="13.5703125" customWidth="1"/>
  </cols>
  <sheetData>
    <row r="1" spans="1:16" ht="15.75">
      <c r="A1" s="1" t="s">
        <v>156</v>
      </c>
      <c r="B1" s="1"/>
      <c r="C1" s="2"/>
      <c r="D1" s="2"/>
      <c r="E1" s="2"/>
      <c r="F1" s="2"/>
      <c r="G1" s="2" t="s">
        <v>0</v>
      </c>
      <c r="H1" s="2"/>
      <c r="I1" s="2"/>
      <c r="J1" s="2"/>
      <c r="K1" s="2"/>
      <c r="L1" s="3"/>
      <c r="M1" s="3"/>
      <c r="N1" s="1"/>
      <c r="O1" s="4"/>
      <c r="P1" s="4"/>
    </row>
    <row r="2" spans="1:16" ht="15.75">
      <c r="A2" s="4"/>
      <c r="B2" s="4"/>
      <c r="C2" s="5"/>
      <c r="D2" s="5"/>
      <c r="E2" s="5"/>
      <c r="F2" s="5" t="s">
        <v>1</v>
      </c>
      <c r="G2" s="5" t="s">
        <v>2</v>
      </c>
      <c r="H2" s="5"/>
      <c r="I2" s="5" t="s">
        <v>3</v>
      </c>
      <c r="J2" s="5"/>
      <c r="K2" s="5" t="s">
        <v>4</v>
      </c>
      <c r="L2" s="6" t="s">
        <v>5</v>
      </c>
      <c r="M2" s="6" t="s">
        <v>6</v>
      </c>
      <c r="N2" s="4"/>
      <c r="O2" s="4"/>
      <c r="P2" s="4"/>
    </row>
    <row r="3" spans="1:16">
      <c r="A3" s="21" t="s">
        <v>7</v>
      </c>
      <c r="B3" s="21" t="s">
        <v>8</v>
      </c>
      <c r="C3" s="20" t="s">
        <v>9</v>
      </c>
      <c r="D3" s="20"/>
      <c r="E3" s="20"/>
      <c r="F3" s="20"/>
      <c r="G3" s="22" t="s">
        <v>10</v>
      </c>
      <c r="H3" s="22" t="s">
        <v>11</v>
      </c>
      <c r="I3" s="20" t="s">
        <v>12</v>
      </c>
      <c r="J3" s="20" t="s">
        <v>13</v>
      </c>
      <c r="K3" s="20" t="s">
        <v>14</v>
      </c>
      <c r="L3" s="23" t="s">
        <v>15</v>
      </c>
      <c r="M3" s="23" t="s">
        <v>16</v>
      </c>
      <c r="N3" s="24" t="s">
        <v>17</v>
      </c>
      <c r="O3" s="24"/>
      <c r="P3" s="24"/>
    </row>
    <row r="4" spans="1:16">
      <c r="A4" s="21"/>
      <c r="B4" s="21"/>
      <c r="C4" s="7" t="s">
        <v>18</v>
      </c>
      <c r="D4" s="7" t="s">
        <v>19</v>
      </c>
      <c r="E4" s="7" t="s">
        <v>20</v>
      </c>
      <c r="F4" s="8" t="s">
        <v>21</v>
      </c>
      <c r="G4" s="22"/>
      <c r="H4" s="22"/>
      <c r="I4" s="20"/>
      <c r="J4" s="20"/>
      <c r="K4" s="20"/>
      <c r="L4" s="23"/>
      <c r="M4" s="23"/>
      <c r="N4" s="24"/>
      <c r="O4" s="24"/>
      <c r="P4" s="24"/>
    </row>
    <row r="5" spans="1:16" ht="15.75">
      <c r="A5" s="9">
        <v>1</v>
      </c>
      <c r="B5" s="9" t="s">
        <v>22</v>
      </c>
      <c r="C5" s="7"/>
      <c r="D5" s="7">
        <v>297</v>
      </c>
      <c r="E5" s="7">
        <v>128</v>
      </c>
      <c r="F5" s="7">
        <f t="shared" ref="F5:F36" si="0">(C5+D5+E5)/3</f>
        <v>141.66666666666666</v>
      </c>
      <c r="G5" s="7">
        <f t="shared" ref="G5:G36" si="1">F5/2</f>
        <v>70.833333333333329</v>
      </c>
      <c r="H5" s="7">
        <v>20</v>
      </c>
      <c r="I5" s="7">
        <f>F5+G5-H5</f>
        <v>192.5</v>
      </c>
      <c r="J5" s="7">
        <v>160380</v>
      </c>
      <c r="K5" s="7">
        <f t="shared" ref="K5:K36" si="2">I5*J5</f>
        <v>30873150</v>
      </c>
      <c r="L5" s="12">
        <f>K5/187496070</f>
        <v>0.1646602512788668</v>
      </c>
      <c r="M5" s="12">
        <v>0.16466</v>
      </c>
      <c r="N5" s="11" t="s">
        <v>23</v>
      </c>
      <c r="O5" s="11" t="s">
        <v>24</v>
      </c>
      <c r="P5" s="11" t="s">
        <v>25</v>
      </c>
    </row>
    <row r="6" spans="1:16" ht="15.75">
      <c r="A6" s="9">
        <f t="shared" ref="A6:A48" si="3">A5+1</f>
        <v>2</v>
      </c>
      <c r="B6" s="9" t="s">
        <v>26</v>
      </c>
      <c r="C6" s="7">
        <v>1114</v>
      </c>
      <c r="D6" s="7">
        <v>414</v>
      </c>
      <c r="E6" s="7">
        <v>444</v>
      </c>
      <c r="F6" s="7">
        <f t="shared" si="0"/>
        <v>657.33333333333337</v>
      </c>
      <c r="G6" s="7">
        <f t="shared" si="1"/>
        <v>328.66666666666669</v>
      </c>
      <c r="H6" s="7">
        <v>100</v>
      </c>
      <c r="I6" s="7">
        <f>F6+G6-H6</f>
        <v>886</v>
      </c>
      <c r="J6" s="7">
        <v>26000</v>
      </c>
      <c r="K6" s="7">
        <f t="shared" si="2"/>
        <v>23036000</v>
      </c>
      <c r="L6" s="12">
        <f t="shared" ref="L6:L69" si="4">K6/187496070</f>
        <v>0.1228612418382956</v>
      </c>
      <c r="M6" s="6">
        <f>L6+M5</f>
        <v>0.28752124183829558</v>
      </c>
      <c r="N6" s="11" t="s">
        <v>23</v>
      </c>
      <c r="O6" s="11" t="s">
        <v>27</v>
      </c>
      <c r="P6" s="11" t="s">
        <v>28</v>
      </c>
    </row>
    <row r="7" spans="1:16" ht="15.75">
      <c r="A7" s="9">
        <f t="shared" si="3"/>
        <v>3</v>
      </c>
      <c r="B7" s="9" t="s">
        <v>29</v>
      </c>
      <c r="C7" s="7">
        <v>1813</v>
      </c>
      <c r="D7" s="7">
        <v>328</v>
      </c>
      <c r="E7" s="7">
        <v>389</v>
      </c>
      <c r="F7" s="7">
        <f t="shared" si="0"/>
        <v>843.33333333333337</v>
      </c>
      <c r="G7" s="7">
        <f t="shared" si="1"/>
        <v>421.66666666666669</v>
      </c>
      <c r="H7" s="7">
        <v>50</v>
      </c>
      <c r="I7" s="7">
        <f>F7+G7-H7</f>
        <v>1215</v>
      </c>
      <c r="J7" s="7">
        <v>15420</v>
      </c>
      <c r="K7" s="7">
        <f t="shared" si="2"/>
        <v>18735300</v>
      </c>
      <c r="L7" s="12">
        <f t="shared" si="4"/>
        <v>9.9923694400634644E-2</v>
      </c>
      <c r="M7" s="6">
        <f t="shared" ref="M7:M70" si="5">L7+M6</f>
        <v>0.38744493623893023</v>
      </c>
      <c r="N7" s="11" t="s">
        <v>23</v>
      </c>
      <c r="O7" s="11" t="s">
        <v>24</v>
      </c>
      <c r="P7" s="11" t="s">
        <v>25</v>
      </c>
    </row>
    <row r="8" spans="1:16" ht="15.75">
      <c r="A8" s="9">
        <f t="shared" si="3"/>
        <v>4</v>
      </c>
      <c r="B8" s="13" t="s">
        <v>31</v>
      </c>
      <c r="C8" s="14">
        <v>392</v>
      </c>
      <c r="D8" s="14">
        <v>510</v>
      </c>
      <c r="E8" s="14">
        <v>3012</v>
      </c>
      <c r="F8" s="14">
        <f t="shared" si="0"/>
        <v>1304.6666666666667</v>
      </c>
      <c r="G8" s="14">
        <f t="shared" si="1"/>
        <v>652.33333333333337</v>
      </c>
      <c r="H8" s="14">
        <v>200</v>
      </c>
      <c r="I8" s="14">
        <f>F8+G8-H8+85</f>
        <v>1842</v>
      </c>
      <c r="J8" s="14">
        <f>E8*2</f>
        <v>6024</v>
      </c>
      <c r="K8" s="14">
        <f t="shared" si="2"/>
        <v>11096208</v>
      </c>
      <c r="L8" s="12">
        <f t="shared" si="4"/>
        <v>5.9181016434104457E-2</v>
      </c>
      <c r="M8" s="6">
        <f t="shared" si="5"/>
        <v>0.44662595267303468</v>
      </c>
      <c r="N8" s="17" t="s">
        <v>23</v>
      </c>
      <c r="O8" s="17" t="s">
        <v>27</v>
      </c>
      <c r="P8" s="17" t="s">
        <v>28</v>
      </c>
    </row>
    <row r="9" spans="1:16" ht="15.75">
      <c r="A9" s="9">
        <f t="shared" si="3"/>
        <v>5</v>
      </c>
      <c r="B9" s="9" t="s">
        <v>30</v>
      </c>
      <c r="C9" s="7">
        <v>174</v>
      </c>
      <c r="D9" s="7">
        <v>67</v>
      </c>
      <c r="E9" s="7">
        <v>145</v>
      </c>
      <c r="F9" s="7">
        <f t="shared" si="0"/>
        <v>128.66666666666666</v>
      </c>
      <c r="G9" s="7">
        <f t="shared" si="1"/>
        <v>64.333333333333329</v>
      </c>
      <c r="H9" s="7">
        <v>70</v>
      </c>
      <c r="I9" s="7">
        <f>F9+G9-H9</f>
        <v>123</v>
      </c>
      <c r="J9" s="7">
        <v>66500</v>
      </c>
      <c r="K9" s="7">
        <f t="shared" si="2"/>
        <v>8179500</v>
      </c>
      <c r="L9" s="12">
        <f t="shared" si="4"/>
        <v>4.3624914378205371E-2</v>
      </c>
      <c r="M9" s="6">
        <f t="shared" si="5"/>
        <v>0.49025086705124005</v>
      </c>
      <c r="N9" s="11" t="s">
        <v>23</v>
      </c>
      <c r="O9" s="11" t="s">
        <v>27</v>
      </c>
      <c r="P9" s="11" t="s">
        <v>28</v>
      </c>
    </row>
    <row r="10" spans="1:16" ht="15.75">
      <c r="A10" s="9">
        <f t="shared" si="3"/>
        <v>6</v>
      </c>
      <c r="B10" s="9" t="s">
        <v>33</v>
      </c>
      <c r="C10" s="7">
        <v>1020</v>
      </c>
      <c r="D10" s="7"/>
      <c r="E10" s="7">
        <v>910</v>
      </c>
      <c r="F10" s="7">
        <f t="shared" si="0"/>
        <v>643.33333333333337</v>
      </c>
      <c r="G10" s="7">
        <f t="shared" si="1"/>
        <v>321.66666666666669</v>
      </c>
      <c r="H10" s="7">
        <v>40</v>
      </c>
      <c r="I10" s="7">
        <f>F10+G10-H10</f>
        <v>925</v>
      </c>
      <c r="J10" s="7">
        <v>8000</v>
      </c>
      <c r="K10" s="7">
        <f t="shared" si="2"/>
        <v>7400000</v>
      </c>
      <c r="L10" s="12">
        <f t="shared" si="4"/>
        <v>3.9467493905338921E-2</v>
      </c>
      <c r="M10" s="6">
        <f t="shared" si="5"/>
        <v>0.52971836095657898</v>
      </c>
      <c r="N10" s="11" t="s">
        <v>23</v>
      </c>
      <c r="O10" s="11" t="s">
        <v>27</v>
      </c>
      <c r="P10" s="11" t="s">
        <v>28</v>
      </c>
    </row>
    <row r="11" spans="1:16" ht="15.75">
      <c r="A11" s="9">
        <f t="shared" si="3"/>
        <v>7</v>
      </c>
      <c r="B11" s="9" t="s">
        <v>32</v>
      </c>
      <c r="C11" s="7">
        <v>5</v>
      </c>
      <c r="D11" s="7">
        <v>30</v>
      </c>
      <c r="E11" s="7">
        <v>60</v>
      </c>
      <c r="F11" s="7">
        <f t="shared" si="0"/>
        <v>31.666666666666668</v>
      </c>
      <c r="G11" s="7">
        <f t="shared" si="1"/>
        <v>15.833333333333334</v>
      </c>
      <c r="H11" s="7">
        <v>10</v>
      </c>
      <c r="I11" s="7">
        <f>F11+G11-H11</f>
        <v>37.5</v>
      </c>
      <c r="J11" s="7">
        <v>187000</v>
      </c>
      <c r="K11" s="7">
        <f t="shared" si="2"/>
        <v>7012500</v>
      </c>
      <c r="L11" s="12">
        <f t="shared" si="4"/>
        <v>3.7400783920430974E-2</v>
      </c>
      <c r="M11" s="6">
        <f t="shared" si="5"/>
        <v>0.56711914487700998</v>
      </c>
      <c r="N11" s="11" t="s">
        <v>23</v>
      </c>
      <c r="O11" s="11" t="s">
        <v>24</v>
      </c>
      <c r="P11" s="11" t="s">
        <v>25</v>
      </c>
    </row>
    <row r="12" spans="1:16" ht="15.75">
      <c r="A12" s="9">
        <f t="shared" si="3"/>
        <v>8</v>
      </c>
      <c r="B12" s="9" t="s">
        <v>34</v>
      </c>
      <c r="C12" s="7">
        <v>180</v>
      </c>
      <c r="D12" s="7">
        <v>110</v>
      </c>
      <c r="E12" s="7">
        <v>100</v>
      </c>
      <c r="F12" s="7">
        <f t="shared" si="0"/>
        <v>130</v>
      </c>
      <c r="G12" s="7">
        <f t="shared" si="1"/>
        <v>65</v>
      </c>
      <c r="H12" s="7">
        <v>15</v>
      </c>
      <c r="I12" s="7">
        <f>F12+G12-H12</f>
        <v>180</v>
      </c>
      <c r="J12" s="7">
        <v>34750</v>
      </c>
      <c r="K12" s="7">
        <f t="shared" si="2"/>
        <v>6255000</v>
      </c>
      <c r="L12" s="12">
        <f t="shared" si="4"/>
        <v>3.3360699240256073E-2</v>
      </c>
      <c r="M12" s="6">
        <f t="shared" si="5"/>
        <v>0.60047984411726607</v>
      </c>
      <c r="N12" s="11" t="s">
        <v>23</v>
      </c>
      <c r="O12" s="11" t="s">
        <v>27</v>
      </c>
      <c r="P12" s="11" t="s">
        <v>28</v>
      </c>
    </row>
    <row r="13" spans="1:16" ht="15.75">
      <c r="A13" s="9">
        <f t="shared" si="3"/>
        <v>9</v>
      </c>
      <c r="B13" s="13" t="s">
        <v>38</v>
      </c>
      <c r="C13" s="14">
        <v>500</v>
      </c>
      <c r="D13" s="14">
        <v>250</v>
      </c>
      <c r="E13" s="14">
        <v>135</v>
      </c>
      <c r="F13" s="14">
        <f t="shared" si="0"/>
        <v>295</v>
      </c>
      <c r="G13" s="14">
        <f t="shared" si="1"/>
        <v>147.5</v>
      </c>
      <c r="H13" s="14">
        <v>30</v>
      </c>
      <c r="I13" s="14">
        <f>F13+G13-H13+80</f>
        <v>492.5</v>
      </c>
      <c r="J13" s="14">
        <v>10800</v>
      </c>
      <c r="K13" s="14">
        <f t="shared" si="2"/>
        <v>5319000</v>
      </c>
      <c r="L13" s="12">
        <f t="shared" si="4"/>
        <v>2.8368594605742935E-2</v>
      </c>
      <c r="M13" s="6">
        <f t="shared" si="5"/>
        <v>0.628848438723009</v>
      </c>
      <c r="N13" s="11" t="s">
        <v>23</v>
      </c>
      <c r="O13" s="11" t="s">
        <v>24</v>
      </c>
      <c r="P13" s="11" t="s">
        <v>25</v>
      </c>
    </row>
    <row r="14" spans="1:16" s="19" customFormat="1" ht="15.75">
      <c r="A14" s="13">
        <f t="shared" si="3"/>
        <v>10</v>
      </c>
      <c r="B14" s="9" t="s">
        <v>35</v>
      </c>
      <c r="C14" s="7">
        <v>539</v>
      </c>
      <c r="D14" s="7">
        <v>333</v>
      </c>
      <c r="E14" s="7"/>
      <c r="F14" s="7">
        <f t="shared" si="0"/>
        <v>290.66666666666669</v>
      </c>
      <c r="G14" s="7">
        <f t="shared" si="1"/>
        <v>145.33333333333334</v>
      </c>
      <c r="H14" s="7">
        <v>45</v>
      </c>
      <c r="I14" s="7">
        <f t="shared" ref="I14:I45" si="6">F14+G14-H14</f>
        <v>391</v>
      </c>
      <c r="J14" s="7">
        <f>669*20</f>
        <v>13380</v>
      </c>
      <c r="K14" s="7">
        <f t="shared" si="2"/>
        <v>5231580</v>
      </c>
      <c r="L14" s="12">
        <f t="shared" si="4"/>
        <v>2.7902344833147703E-2</v>
      </c>
      <c r="M14" s="6">
        <f t="shared" si="5"/>
        <v>0.65675078355615668</v>
      </c>
      <c r="N14" s="17" t="s">
        <v>23</v>
      </c>
      <c r="O14" s="17" t="s">
        <v>27</v>
      </c>
      <c r="P14" s="17" t="s">
        <v>28</v>
      </c>
    </row>
    <row r="15" spans="1:16" ht="15.75">
      <c r="A15" s="9">
        <f t="shared" si="3"/>
        <v>11</v>
      </c>
      <c r="B15" s="9" t="s">
        <v>36</v>
      </c>
      <c r="C15" s="7">
        <v>25</v>
      </c>
      <c r="D15" s="7">
        <v>42</v>
      </c>
      <c r="E15" s="7">
        <v>25</v>
      </c>
      <c r="F15" s="7">
        <f t="shared" si="0"/>
        <v>30.666666666666668</v>
      </c>
      <c r="G15" s="7">
        <f t="shared" si="1"/>
        <v>15.333333333333334</v>
      </c>
      <c r="H15" s="7">
        <v>10</v>
      </c>
      <c r="I15" s="7">
        <f t="shared" si="6"/>
        <v>36</v>
      </c>
      <c r="J15" s="7">
        <v>120000</v>
      </c>
      <c r="K15" s="7">
        <f t="shared" si="2"/>
        <v>4320000</v>
      </c>
      <c r="L15" s="12">
        <f t="shared" si="4"/>
        <v>2.304048292852218E-2</v>
      </c>
      <c r="M15" s="6">
        <f t="shared" si="5"/>
        <v>0.67979126648467891</v>
      </c>
      <c r="N15" s="11" t="s">
        <v>23</v>
      </c>
      <c r="O15" s="11" t="s">
        <v>27</v>
      </c>
      <c r="P15" s="11" t="s">
        <v>28</v>
      </c>
    </row>
    <row r="16" spans="1:16" ht="15.75">
      <c r="A16" s="9">
        <f t="shared" si="3"/>
        <v>12</v>
      </c>
      <c r="B16" s="9" t="s">
        <v>40</v>
      </c>
      <c r="C16" s="7">
        <v>167</v>
      </c>
      <c r="D16" s="7">
        <v>90</v>
      </c>
      <c r="E16" s="7">
        <v>64</v>
      </c>
      <c r="F16" s="7">
        <f t="shared" si="0"/>
        <v>107</v>
      </c>
      <c r="G16" s="7">
        <f t="shared" si="1"/>
        <v>53.5</v>
      </c>
      <c r="H16" s="7">
        <v>5</v>
      </c>
      <c r="I16" s="7">
        <f t="shared" si="6"/>
        <v>155.5</v>
      </c>
      <c r="J16" s="7">
        <v>25876</v>
      </c>
      <c r="K16" s="7">
        <f t="shared" si="2"/>
        <v>4023718</v>
      </c>
      <c r="L16" s="12">
        <f t="shared" si="4"/>
        <v>2.1460279140784123E-2</v>
      </c>
      <c r="M16" s="6">
        <f t="shared" si="5"/>
        <v>0.70125154562546299</v>
      </c>
      <c r="N16" s="11" t="s">
        <v>23</v>
      </c>
      <c r="O16" s="11" t="s">
        <v>24</v>
      </c>
      <c r="P16" s="11" t="s">
        <v>25</v>
      </c>
    </row>
    <row r="17" spans="1:16" ht="15.75">
      <c r="A17" s="9">
        <f t="shared" si="3"/>
        <v>13</v>
      </c>
      <c r="B17" s="9" t="s">
        <v>37</v>
      </c>
      <c r="C17" s="7">
        <v>35</v>
      </c>
      <c r="D17" s="7">
        <v>44</v>
      </c>
      <c r="E17" s="7"/>
      <c r="F17" s="7">
        <f t="shared" si="0"/>
        <v>26.333333333333332</v>
      </c>
      <c r="G17" s="7">
        <f t="shared" si="1"/>
        <v>13.166666666666666</v>
      </c>
      <c r="H17" s="7">
        <v>10</v>
      </c>
      <c r="I17" s="7">
        <f t="shared" si="6"/>
        <v>29.5</v>
      </c>
      <c r="J17" s="7">
        <v>130000</v>
      </c>
      <c r="K17" s="7">
        <f t="shared" si="2"/>
        <v>3835000</v>
      </c>
      <c r="L17" s="12">
        <f t="shared" si="4"/>
        <v>2.045376204418578E-2</v>
      </c>
      <c r="M17" s="6">
        <f t="shared" si="5"/>
        <v>0.7217053076696488</v>
      </c>
      <c r="N17" s="11" t="s">
        <v>23</v>
      </c>
      <c r="O17" s="11" t="s">
        <v>24</v>
      </c>
      <c r="P17" s="11" t="s">
        <v>25</v>
      </c>
    </row>
    <row r="18" spans="1:16" ht="15.75">
      <c r="A18" s="9">
        <f t="shared" si="3"/>
        <v>14</v>
      </c>
      <c r="B18" s="9" t="s">
        <v>43</v>
      </c>
      <c r="C18" s="7">
        <v>234</v>
      </c>
      <c r="D18" s="7">
        <v>148</v>
      </c>
      <c r="E18" s="7">
        <v>176</v>
      </c>
      <c r="F18" s="7">
        <f t="shared" si="0"/>
        <v>186</v>
      </c>
      <c r="G18" s="7">
        <f t="shared" si="1"/>
        <v>93</v>
      </c>
      <c r="H18" s="7">
        <v>10</v>
      </c>
      <c r="I18" s="7">
        <f t="shared" si="6"/>
        <v>269</v>
      </c>
      <c r="J18" s="7">
        <v>13500</v>
      </c>
      <c r="K18" s="7">
        <f t="shared" si="2"/>
        <v>3631500</v>
      </c>
      <c r="L18" s="12">
        <f t="shared" si="4"/>
        <v>1.9368405961788959E-2</v>
      </c>
      <c r="M18" s="6">
        <f t="shared" si="5"/>
        <v>0.74107371363143781</v>
      </c>
      <c r="N18" s="11" t="s">
        <v>23</v>
      </c>
      <c r="O18" s="11" t="s">
        <v>27</v>
      </c>
      <c r="P18" s="11" t="s">
        <v>28</v>
      </c>
    </row>
    <row r="19" spans="1:16" ht="15.75">
      <c r="A19" s="9">
        <f t="shared" si="3"/>
        <v>15</v>
      </c>
      <c r="B19" s="9" t="s">
        <v>42</v>
      </c>
      <c r="C19" s="7">
        <v>97</v>
      </c>
      <c r="D19" s="7">
        <v>75</v>
      </c>
      <c r="E19" s="7">
        <v>80</v>
      </c>
      <c r="F19" s="7">
        <f t="shared" si="0"/>
        <v>84</v>
      </c>
      <c r="G19" s="7">
        <f t="shared" si="1"/>
        <v>42</v>
      </c>
      <c r="H19" s="7">
        <v>25</v>
      </c>
      <c r="I19" s="7">
        <f t="shared" si="6"/>
        <v>101</v>
      </c>
      <c r="J19" s="7">
        <v>31000</v>
      </c>
      <c r="K19" s="7">
        <f t="shared" si="2"/>
        <v>3131000</v>
      </c>
      <c r="L19" s="12">
        <f t="shared" si="4"/>
        <v>1.669901667805624E-2</v>
      </c>
      <c r="M19" s="6">
        <f t="shared" si="5"/>
        <v>0.7577727303094941</v>
      </c>
      <c r="N19" s="11" t="s">
        <v>23</v>
      </c>
      <c r="O19" s="11" t="s">
        <v>27</v>
      </c>
      <c r="P19" s="11" t="s">
        <v>28</v>
      </c>
    </row>
    <row r="20" spans="1:16" ht="15.75">
      <c r="A20" s="9">
        <f t="shared" si="3"/>
        <v>16</v>
      </c>
      <c r="B20" s="9" t="s">
        <v>41</v>
      </c>
      <c r="C20" s="7"/>
      <c r="D20" s="7">
        <v>32</v>
      </c>
      <c r="E20" s="7">
        <v>80</v>
      </c>
      <c r="F20" s="7">
        <f t="shared" si="0"/>
        <v>37.333333333333336</v>
      </c>
      <c r="G20" s="7">
        <f t="shared" si="1"/>
        <v>18.666666666666668</v>
      </c>
      <c r="H20" s="7">
        <v>20</v>
      </c>
      <c r="I20" s="7">
        <f t="shared" si="6"/>
        <v>36</v>
      </c>
      <c r="J20" s="7">
        <v>72000</v>
      </c>
      <c r="K20" s="7">
        <f t="shared" si="2"/>
        <v>2592000</v>
      </c>
      <c r="L20" s="12">
        <f t="shared" si="4"/>
        <v>1.382428975711331E-2</v>
      </c>
      <c r="M20" s="6">
        <f t="shared" si="5"/>
        <v>0.77159702006660746</v>
      </c>
      <c r="N20" s="11" t="s">
        <v>48</v>
      </c>
      <c r="O20" s="11" t="s">
        <v>24</v>
      </c>
      <c r="P20" s="11" t="s">
        <v>25</v>
      </c>
    </row>
    <row r="21" spans="1:16" s="19" customFormat="1" ht="15.75">
      <c r="A21" s="13">
        <f t="shared" si="3"/>
        <v>17</v>
      </c>
      <c r="B21" s="9" t="s">
        <v>46</v>
      </c>
      <c r="C21" s="7">
        <v>176</v>
      </c>
      <c r="D21" s="7"/>
      <c r="E21" s="7"/>
      <c r="F21" s="7">
        <f t="shared" si="0"/>
        <v>58.666666666666664</v>
      </c>
      <c r="G21" s="7">
        <f t="shared" si="1"/>
        <v>29.333333333333332</v>
      </c>
      <c r="H21" s="7">
        <v>10</v>
      </c>
      <c r="I21" s="7">
        <f t="shared" si="6"/>
        <v>78</v>
      </c>
      <c r="J21" s="7">
        <v>31500</v>
      </c>
      <c r="K21" s="7">
        <f t="shared" si="2"/>
        <v>2457000</v>
      </c>
      <c r="L21" s="12">
        <f t="shared" si="4"/>
        <v>1.3104274665596992E-2</v>
      </c>
      <c r="M21" s="6">
        <f t="shared" si="5"/>
        <v>0.7847012947322044</v>
      </c>
      <c r="N21" s="17" t="s">
        <v>48</v>
      </c>
      <c r="O21" s="17" t="s">
        <v>24</v>
      </c>
      <c r="P21" s="17" t="s">
        <v>25</v>
      </c>
    </row>
    <row r="22" spans="1:16" ht="15.75">
      <c r="A22" s="9">
        <f t="shared" si="3"/>
        <v>18</v>
      </c>
      <c r="B22" s="9" t="s">
        <v>44</v>
      </c>
      <c r="C22" s="7">
        <v>17</v>
      </c>
      <c r="D22" s="7">
        <v>12</v>
      </c>
      <c r="E22" s="7">
        <v>18</v>
      </c>
      <c r="F22" s="7">
        <f t="shared" si="0"/>
        <v>15.666666666666666</v>
      </c>
      <c r="G22" s="7">
        <f t="shared" si="1"/>
        <v>7.833333333333333</v>
      </c>
      <c r="H22" s="7">
        <v>5</v>
      </c>
      <c r="I22" s="7">
        <f t="shared" si="6"/>
        <v>18.5</v>
      </c>
      <c r="J22" s="7">
        <v>123000</v>
      </c>
      <c r="K22" s="7">
        <f t="shared" si="2"/>
        <v>2275500</v>
      </c>
      <c r="L22" s="12">
        <f t="shared" si="4"/>
        <v>1.2136254375891718E-2</v>
      </c>
      <c r="M22" s="6">
        <f t="shared" si="5"/>
        <v>0.79683754910809612</v>
      </c>
      <c r="N22" s="11" t="s">
        <v>48</v>
      </c>
      <c r="O22" s="11" t="s">
        <v>24</v>
      </c>
      <c r="P22" s="11" t="s">
        <v>25</v>
      </c>
    </row>
    <row r="23" spans="1:16" ht="15.75">
      <c r="A23" s="9">
        <f t="shared" si="3"/>
        <v>19</v>
      </c>
      <c r="B23" s="9" t="s">
        <v>47</v>
      </c>
      <c r="C23" s="7">
        <v>68</v>
      </c>
      <c r="D23" s="7">
        <v>32</v>
      </c>
      <c r="E23" s="7">
        <v>36</v>
      </c>
      <c r="F23" s="7">
        <f t="shared" si="0"/>
        <v>45.333333333333336</v>
      </c>
      <c r="G23" s="7">
        <f t="shared" si="1"/>
        <v>22.666666666666668</v>
      </c>
      <c r="H23" s="7">
        <v>5</v>
      </c>
      <c r="I23" s="7">
        <f t="shared" si="6"/>
        <v>63</v>
      </c>
      <c r="J23" s="7">
        <v>33300</v>
      </c>
      <c r="K23" s="7">
        <f t="shared" si="2"/>
        <v>2097900</v>
      </c>
      <c r="L23" s="12">
        <f t="shared" si="4"/>
        <v>1.1189034522163584E-2</v>
      </c>
      <c r="M23" s="6">
        <f t="shared" si="5"/>
        <v>0.8080265836302597</v>
      </c>
      <c r="N23" s="11" t="s">
        <v>48</v>
      </c>
      <c r="O23" s="11" t="s">
        <v>24</v>
      </c>
      <c r="P23" s="11" t="s">
        <v>25</v>
      </c>
    </row>
    <row r="24" spans="1:16" ht="15.75">
      <c r="A24" s="9">
        <f t="shared" si="3"/>
        <v>20</v>
      </c>
      <c r="B24" s="9" t="s">
        <v>39</v>
      </c>
      <c r="C24" s="7">
        <v>130</v>
      </c>
      <c r="D24" s="7">
        <v>96</v>
      </c>
      <c r="E24" s="7">
        <v>45</v>
      </c>
      <c r="F24" s="7">
        <f t="shared" si="0"/>
        <v>90.333333333333329</v>
      </c>
      <c r="G24" s="7">
        <f t="shared" si="1"/>
        <v>45.166666666666664</v>
      </c>
      <c r="H24" s="7">
        <v>75</v>
      </c>
      <c r="I24" s="7">
        <f t="shared" si="6"/>
        <v>60.5</v>
      </c>
      <c r="J24" s="7">
        <v>33250</v>
      </c>
      <c r="K24" s="7">
        <f t="shared" si="2"/>
        <v>2011625</v>
      </c>
      <c r="L24" s="12">
        <f t="shared" si="4"/>
        <v>1.0728891544233433E-2</v>
      </c>
      <c r="M24" s="6">
        <f t="shared" si="5"/>
        <v>0.8187554751744931</v>
      </c>
      <c r="N24" s="11" t="s">
        <v>48</v>
      </c>
      <c r="O24" s="11" t="s">
        <v>24</v>
      </c>
      <c r="P24" s="11" t="s">
        <v>25</v>
      </c>
    </row>
    <row r="25" spans="1:16" ht="15.75">
      <c r="A25" s="9">
        <f t="shared" si="3"/>
        <v>21</v>
      </c>
      <c r="B25" s="9" t="s">
        <v>49</v>
      </c>
      <c r="C25" s="7">
        <v>293</v>
      </c>
      <c r="D25" s="7">
        <v>203</v>
      </c>
      <c r="E25" s="7">
        <v>207</v>
      </c>
      <c r="F25" s="7">
        <f t="shared" si="0"/>
        <v>234.33333333333334</v>
      </c>
      <c r="G25" s="7">
        <f t="shared" si="1"/>
        <v>117.16666666666667</v>
      </c>
      <c r="H25" s="7">
        <v>50</v>
      </c>
      <c r="I25" s="7">
        <f t="shared" si="6"/>
        <v>301.5</v>
      </c>
      <c r="J25" s="7">
        <f>63.5*100</f>
        <v>6350</v>
      </c>
      <c r="K25" s="7">
        <f t="shared" si="2"/>
        <v>1914525</v>
      </c>
      <c r="L25" s="12">
        <f t="shared" si="4"/>
        <v>1.0211014022853919E-2</v>
      </c>
      <c r="M25" s="6">
        <f t="shared" si="5"/>
        <v>0.82896648919734706</v>
      </c>
      <c r="N25" s="11" t="s">
        <v>48</v>
      </c>
      <c r="O25" s="11" t="s">
        <v>27</v>
      </c>
      <c r="P25" s="11" t="s">
        <v>28</v>
      </c>
    </row>
    <row r="26" spans="1:16" ht="15.75">
      <c r="A26" s="9">
        <f t="shared" si="3"/>
        <v>22</v>
      </c>
      <c r="B26" s="9" t="s">
        <v>50</v>
      </c>
      <c r="C26" s="7"/>
      <c r="D26" s="7">
        <v>53</v>
      </c>
      <c r="E26" s="7">
        <v>34</v>
      </c>
      <c r="F26" s="7">
        <f t="shared" si="0"/>
        <v>29</v>
      </c>
      <c r="G26" s="7">
        <f t="shared" si="1"/>
        <v>14.5</v>
      </c>
      <c r="H26" s="7">
        <v>10</v>
      </c>
      <c r="I26" s="7">
        <f t="shared" si="6"/>
        <v>33.5</v>
      </c>
      <c r="J26" s="7">
        <v>46500</v>
      </c>
      <c r="K26" s="7">
        <f t="shared" si="2"/>
        <v>1557750</v>
      </c>
      <c r="L26" s="12">
        <f t="shared" si="4"/>
        <v>8.3081741393299605E-3</v>
      </c>
      <c r="M26" s="6">
        <f t="shared" si="5"/>
        <v>0.83727466333667699</v>
      </c>
      <c r="N26" s="11" t="s">
        <v>48</v>
      </c>
      <c r="O26" s="11" t="s">
        <v>27</v>
      </c>
      <c r="P26" s="11" t="s">
        <v>28</v>
      </c>
    </row>
    <row r="27" spans="1:16" ht="15.75">
      <c r="A27" s="9">
        <f t="shared" si="3"/>
        <v>23</v>
      </c>
      <c r="B27" s="9" t="s">
        <v>45</v>
      </c>
      <c r="C27" s="7">
        <v>75</v>
      </c>
      <c r="D27" s="7">
        <v>80</v>
      </c>
      <c r="E27" s="7">
        <v>100</v>
      </c>
      <c r="F27" s="7">
        <f t="shared" si="0"/>
        <v>85</v>
      </c>
      <c r="G27" s="7">
        <f t="shared" si="1"/>
        <v>42.5</v>
      </c>
      <c r="H27" s="7">
        <v>60</v>
      </c>
      <c r="I27" s="7">
        <f t="shared" si="6"/>
        <v>67.5</v>
      </c>
      <c r="J27" s="7">
        <v>22500</v>
      </c>
      <c r="K27" s="7">
        <f t="shared" si="2"/>
        <v>1518750</v>
      </c>
      <c r="L27" s="12">
        <f t="shared" si="4"/>
        <v>8.10016977955858E-3</v>
      </c>
      <c r="M27" s="6">
        <f t="shared" si="5"/>
        <v>0.84537483311623562</v>
      </c>
      <c r="N27" s="11" t="s">
        <v>48</v>
      </c>
      <c r="O27" s="11" t="s">
        <v>24</v>
      </c>
      <c r="P27" s="11" t="s">
        <v>25</v>
      </c>
    </row>
    <row r="28" spans="1:16" ht="15.75">
      <c r="A28" s="9">
        <f t="shared" si="3"/>
        <v>24</v>
      </c>
      <c r="B28" s="9" t="s">
        <v>51</v>
      </c>
      <c r="C28" s="7">
        <v>18</v>
      </c>
      <c r="D28" s="7">
        <v>12</v>
      </c>
      <c r="E28" s="7">
        <v>10</v>
      </c>
      <c r="F28" s="7">
        <f t="shared" si="0"/>
        <v>13.333333333333334</v>
      </c>
      <c r="G28" s="7">
        <f t="shared" si="1"/>
        <v>6.666666666666667</v>
      </c>
      <c r="H28" s="7">
        <v>5</v>
      </c>
      <c r="I28" s="7">
        <f t="shared" si="6"/>
        <v>15</v>
      </c>
      <c r="J28" s="7">
        <v>95317</v>
      </c>
      <c r="K28" s="7">
        <f t="shared" si="2"/>
        <v>1429755</v>
      </c>
      <c r="L28" s="12">
        <f t="shared" si="4"/>
        <v>7.625519830895656E-3</v>
      </c>
      <c r="M28" s="6">
        <f t="shared" si="5"/>
        <v>0.85300035294713128</v>
      </c>
      <c r="N28" s="11" t="s">
        <v>48</v>
      </c>
      <c r="O28" s="11" t="s">
        <v>24</v>
      </c>
      <c r="P28" s="11" t="s">
        <v>25</v>
      </c>
    </row>
    <row r="29" spans="1:16" ht="15.75">
      <c r="A29" s="9">
        <f t="shared" si="3"/>
        <v>25</v>
      </c>
      <c r="B29" s="9" t="s">
        <v>52</v>
      </c>
      <c r="C29" s="7">
        <v>25</v>
      </c>
      <c r="D29" s="7"/>
      <c r="E29" s="7">
        <v>50</v>
      </c>
      <c r="F29" s="7">
        <f t="shared" si="0"/>
        <v>25</v>
      </c>
      <c r="G29" s="7">
        <f t="shared" si="1"/>
        <v>12.5</v>
      </c>
      <c r="H29" s="7">
        <v>10</v>
      </c>
      <c r="I29" s="7">
        <f t="shared" si="6"/>
        <v>27.5</v>
      </c>
      <c r="J29" s="7">
        <v>48000</v>
      </c>
      <c r="K29" s="7">
        <f t="shared" si="2"/>
        <v>1320000</v>
      </c>
      <c r="L29" s="12">
        <f t="shared" si="4"/>
        <v>7.0401475614928887E-3</v>
      </c>
      <c r="M29" s="6">
        <f t="shared" si="5"/>
        <v>0.86004050050862413</v>
      </c>
      <c r="N29" s="11" t="s">
        <v>48</v>
      </c>
      <c r="O29" s="11" t="s">
        <v>27</v>
      </c>
      <c r="P29" s="11" t="s">
        <v>28</v>
      </c>
    </row>
    <row r="30" spans="1:16" ht="15.75">
      <c r="A30" s="9">
        <f t="shared" si="3"/>
        <v>26</v>
      </c>
      <c r="B30" s="9" t="s">
        <v>57</v>
      </c>
      <c r="C30" s="7"/>
      <c r="D30" s="7">
        <v>21</v>
      </c>
      <c r="E30" s="7">
        <v>46</v>
      </c>
      <c r="F30" s="7">
        <f t="shared" si="0"/>
        <v>22.333333333333332</v>
      </c>
      <c r="G30" s="7">
        <f t="shared" si="1"/>
        <v>11.166666666666666</v>
      </c>
      <c r="H30" s="7">
        <v>1</v>
      </c>
      <c r="I30" s="7">
        <f t="shared" si="6"/>
        <v>32.5</v>
      </c>
      <c r="J30" s="7">
        <v>39560</v>
      </c>
      <c r="K30" s="7">
        <f t="shared" si="2"/>
        <v>1285700</v>
      </c>
      <c r="L30" s="12">
        <f t="shared" si="4"/>
        <v>6.8572103937965204E-3</v>
      </c>
      <c r="M30" s="6">
        <f t="shared" si="5"/>
        <v>0.86689771090242063</v>
      </c>
      <c r="N30" s="11" t="s">
        <v>48</v>
      </c>
      <c r="O30" s="11" t="s">
        <v>24</v>
      </c>
      <c r="P30" s="11" t="s">
        <v>25</v>
      </c>
    </row>
    <row r="31" spans="1:16" ht="15.75">
      <c r="A31" s="9">
        <f t="shared" si="3"/>
        <v>27</v>
      </c>
      <c r="B31" s="9" t="s">
        <v>53</v>
      </c>
      <c r="C31" s="7">
        <v>122</v>
      </c>
      <c r="D31" s="7">
        <v>107</v>
      </c>
      <c r="E31" s="7">
        <v>64</v>
      </c>
      <c r="F31" s="7">
        <f t="shared" si="0"/>
        <v>97.666666666666671</v>
      </c>
      <c r="G31" s="7">
        <f t="shared" si="1"/>
        <v>48.833333333333336</v>
      </c>
      <c r="H31" s="7">
        <v>40</v>
      </c>
      <c r="I31" s="7">
        <f t="shared" si="6"/>
        <v>106.5</v>
      </c>
      <c r="J31" s="7">
        <v>11000</v>
      </c>
      <c r="K31" s="7">
        <f t="shared" si="2"/>
        <v>1171500</v>
      </c>
      <c r="L31" s="12">
        <f t="shared" si="4"/>
        <v>6.2481309608249389E-3</v>
      </c>
      <c r="M31" s="6">
        <f t="shared" si="5"/>
        <v>0.87314584186324562</v>
      </c>
      <c r="N31" s="11" t="s">
        <v>48</v>
      </c>
      <c r="O31" s="11" t="s">
        <v>27</v>
      </c>
      <c r="P31" s="11" t="s">
        <v>28</v>
      </c>
    </row>
    <row r="32" spans="1:16" ht="15.75">
      <c r="A32" s="9">
        <f t="shared" si="3"/>
        <v>28</v>
      </c>
      <c r="B32" s="9" t="s">
        <v>56</v>
      </c>
      <c r="C32" s="7">
        <v>41</v>
      </c>
      <c r="D32" s="7">
        <v>39</v>
      </c>
      <c r="E32" s="7">
        <v>18</v>
      </c>
      <c r="F32" s="7">
        <f t="shared" si="0"/>
        <v>32.666666666666664</v>
      </c>
      <c r="G32" s="7">
        <f t="shared" si="1"/>
        <v>16.333333333333332</v>
      </c>
      <c r="H32" s="7">
        <v>10</v>
      </c>
      <c r="I32" s="7">
        <f t="shared" si="6"/>
        <v>39</v>
      </c>
      <c r="J32" s="7">
        <v>29340</v>
      </c>
      <c r="K32" s="7">
        <f t="shared" si="2"/>
        <v>1144260</v>
      </c>
      <c r="L32" s="12">
        <f t="shared" si="4"/>
        <v>6.1028479156923126E-3</v>
      </c>
      <c r="M32" s="6">
        <f t="shared" si="5"/>
        <v>0.87924868977893789</v>
      </c>
      <c r="N32" s="11" t="s">
        <v>48</v>
      </c>
      <c r="O32" s="11" t="s">
        <v>24</v>
      </c>
      <c r="P32" s="11" t="s">
        <v>25</v>
      </c>
    </row>
    <row r="33" spans="1:16" ht="15.75">
      <c r="A33" s="9">
        <f t="shared" si="3"/>
        <v>29</v>
      </c>
      <c r="B33" s="9" t="s">
        <v>55</v>
      </c>
      <c r="C33" s="7">
        <v>36</v>
      </c>
      <c r="D33" s="7">
        <v>34</v>
      </c>
      <c r="E33" s="7">
        <v>24</v>
      </c>
      <c r="F33" s="7">
        <f t="shared" si="0"/>
        <v>31.333333333333332</v>
      </c>
      <c r="G33" s="7">
        <f t="shared" si="1"/>
        <v>15.666666666666666</v>
      </c>
      <c r="H33" s="7">
        <v>15</v>
      </c>
      <c r="I33" s="7">
        <f t="shared" si="6"/>
        <v>32</v>
      </c>
      <c r="J33" s="7">
        <v>31500</v>
      </c>
      <c r="K33" s="7">
        <f t="shared" si="2"/>
        <v>1008000</v>
      </c>
      <c r="L33" s="12">
        <f t="shared" si="4"/>
        <v>5.3761126833218424E-3</v>
      </c>
      <c r="M33" s="6">
        <f t="shared" si="5"/>
        <v>0.88462480246225972</v>
      </c>
      <c r="N33" s="11" t="s">
        <v>48</v>
      </c>
      <c r="O33" s="11" t="s">
        <v>24</v>
      </c>
      <c r="P33" s="11" t="s">
        <v>25</v>
      </c>
    </row>
    <row r="34" spans="1:16" ht="15.75">
      <c r="A34" s="9">
        <f t="shared" si="3"/>
        <v>30</v>
      </c>
      <c r="B34" s="9" t="s">
        <v>58</v>
      </c>
      <c r="C34" s="7">
        <v>5</v>
      </c>
      <c r="D34" s="7"/>
      <c r="E34" s="7">
        <v>6</v>
      </c>
      <c r="F34" s="7">
        <f t="shared" si="0"/>
        <v>3.6666666666666665</v>
      </c>
      <c r="G34" s="7">
        <f t="shared" si="1"/>
        <v>1.8333333333333333</v>
      </c>
      <c r="H34" s="7">
        <v>1</v>
      </c>
      <c r="I34" s="7">
        <f t="shared" si="6"/>
        <v>4.5</v>
      </c>
      <c r="J34" s="7">
        <v>210000</v>
      </c>
      <c r="K34" s="7">
        <f t="shared" si="2"/>
        <v>945000</v>
      </c>
      <c r="L34" s="12">
        <f t="shared" si="4"/>
        <v>5.040105640614227E-3</v>
      </c>
      <c r="M34" s="6">
        <f t="shared" si="5"/>
        <v>0.88966490810287391</v>
      </c>
      <c r="N34" s="11" t="s">
        <v>48</v>
      </c>
      <c r="O34" s="11" t="s">
        <v>24</v>
      </c>
      <c r="P34" s="11" t="s">
        <v>25</v>
      </c>
    </row>
    <row r="35" spans="1:16" ht="15.75">
      <c r="A35" s="9">
        <f t="shared" si="3"/>
        <v>31</v>
      </c>
      <c r="B35" s="9" t="s">
        <v>63</v>
      </c>
      <c r="C35" s="7">
        <v>708</v>
      </c>
      <c r="D35" s="7"/>
      <c r="E35" s="7"/>
      <c r="F35" s="7">
        <f t="shared" si="0"/>
        <v>236</v>
      </c>
      <c r="G35" s="7">
        <f t="shared" si="1"/>
        <v>118</v>
      </c>
      <c r="H35" s="7">
        <v>25</v>
      </c>
      <c r="I35" s="7">
        <f t="shared" si="6"/>
        <v>329</v>
      </c>
      <c r="J35" s="7">
        <v>2500</v>
      </c>
      <c r="K35" s="7">
        <f t="shared" si="2"/>
        <v>822500</v>
      </c>
      <c r="L35" s="12">
        <f t="shared" si="4"/>
        <v>4.3867586131271976E-3</v>
      </c>
      <c r="M35" s="6">
        <f t="shared" si="5"/>
        <v>0.89405166671600111</v>
      </c>
      <c r="N35" s="11" t="s">
        <v>48</v>
      </c>
      <c r="O35" s="11" t="s">
        <v>24</v>
      </c>
      <c r="P35" s="11" t="s">
        <v>25</v>
      </c>
    </row>
    <row r="36" spans="1:16" ht="15.75">
      <c r="A36" s="9">
        <f t="shared" si="3"/>
        <v>32</v>
      </c>
      <c r="B36" s="13" t="s">
        <v>154</v>
      </c>
      <c r="C36" s="14">
        <v>40</v>
      </c>
      <c r="D36" s="14">
        <v>60</v>
      </c>
      <c r="E36" s="14">
        <v>56</v>
      </c>
      <c r="F36" s="14">
        <f t="shared" si="0"/>
        <v>52</v>
      </c>
      <c r="G36" s="14">
        <f t="shared" si="1"/>
        <v>26</v>
      </c>
      <c r="H36" s="14">
        <v>10</v>
      </c>
      <c r="I36" s="14">
        <f t="shared" si="6"/>
        <v>68</v>
      </c>
      <c r="J36" s="14">
        <v>12000</v>
      </c>
      <c r="K36" s="14">
        <f t="shared" si="2"/>
        <v>816000</v>
      </c>
      <c r="L36" s="12">
        <f t="shared" si="4"/>
        <v>4.3520912198319675E-3</v>
      </c>
      <c r="M36" s="6">
        <f t="shared" si="5"/>
        <v>0.89840375793583305</v>
      </c>
      <c r="N36" s="11" t="s">
        <v>48</v>
      </c>
      <c r="O36" s="11" t="s">
        <v>24</v>
      </c>
      <c r="P36" s="11" t="s">
        <v>25</v>
      </c>
    </row>
    <row r="37" spans="1:16" ht="15.75">
      <c r="A37" s="9">
        <f t="shared" si="3"/>
        <v>33</v>
      </c>
      <c r="B37" s="9" t="s">
        <v>67</v>
      </c>
      <c r="C37" s="7">
        <v>5</v>
      </c>
      <c r="D37" s="7">
        <v>10</v>
      </c>
      <c r="E37" s="7">
        <v>5</v>
      </c>
      <c r="F37" s="7">
        <f t="shared" ref="F37:F68" si="7">(C37+D37+E37)/3</f>
        <v>6.666666666666667</v>
      </c>
      <c r="G37" s="7">
        <f t="shared" ref="G37:G68" si="8">F37/2</f>
        <v>3.3333333333333335</v>
      </c>
      <c r="H37" s="7">
        <v>1</v>
      </c>
      <c r="I37" s="7">
        <f t="shared" si="6"/>
        <v>9</v>
      </c>
      <c r="J37" s="7">
        <v>83000</v>
      </c>
      <c r="K37" s="7">
        <f t="shared" ref="K37:K68" si="9">I37*J37</f>
        <v>747000</v>
      </c>
      <c r="L37" s="12">
        <f t="shared" si="4"/>
        <v>3.9840835063902937E-3</v>
      </c>
      <c r="M37" s="6">
        <f t="shared" si="5"/>
        <v>0.90238784144222339</v>
      </c>
      <c r="N37" s="11" t="s">
        <v>48</v>
      </c>
      <c r="O37" s="11" t="s">
        <v>24</v>
      </c>
      <c r="P37" s="11" t="s">
        <v>25</v>
      </c>
    </row>
    <row r="38" spans="1:16" ht="15.75">
      <c r="A38" s="9">
        <f t="shared" si="3"/>
        <v>34</v>
      </c>
      <c r="B38" s="9" t="s">
        <v>59</v>
      </c>
      <c r="C38" s="7">
        <v>75</v>
      </c>
      <c r="D38" s="7">
        <v>50</v>
      </c>
      <c r="E38" s="7">
        <v>46</v>
      </c>
      <c r="F38" s="7">
        <f t="shared" si="7"/>
        <v>57</v>
      </c>
      <c r="G38" s="7">
        <f t="shared" si="8"/>
        <v>28.5</v>
      </c>
      <c r="H38" s="7">
        <v>30</v>
      </c>
      <c r="I38" s="7">
        <f t="shared" si="6"/>
        <v>55.5</v>
      </c>
      <c r="J38" s="7">
        <v>13000</v>
      </c>
      <c r="K38" s="7">
        <f t="shared" si="9"/>
        <v>721500</v>
      </c>
      <c r="L38" s="12">
        <f t="shared" si="4"/>
        <v>3.8480806557705449E-3</v>
      </c>
      <c r="M38" s="6">
        <f t="shared" si="5"/>
        <v>0.90623592209799397</v>
      </c>
      <c r="N38" s="11" t="s">
        <v>48</v>
      </c>
      <c r="O38" s="11" t="s">
        <v>24</v>
      </c>
      <c r="P38" s="11" t="s">
        <v>25</v>
      </c>
    </row>
    <row r="39" spans="1:16" ht="15.75">
      <c r="A39" s="9">
        <f t="shared" si="3"/>
        <v>35</v>
      </c>
      <c r="B39" s="9" t="s">
        <v>54</v>
      </c>
      <c r="C39" s="7">
        <v>18</v>
      </c>
      <c r="D39" s="7">
        <v>13</v>
      </c>
      <c r="E39" s="7">
        <v>5</v>
      </c>
      <c r="F39" s="7">
        <f t="shared" si="7"/>
        <v>12</v>
      </c>
      <c r="G39" s="7">
        <f t="shared" si="8"/>
        <v>6</v>
      </c>
      <c r="H39" s="7">
        <v>10</v>
      </c>
      <c r="I39" s="7">
        <f t="shared" si="6"/>
        <v>8</v>
      </c>
      <c r="J39" s="7">
        <v>84000</v>
      </c>
      <c r="K39" s="7">
        <f t="shared" si="9"/>
        <v>672000</v>
      </c>
      <c r="L39" s="12">
        <f t="shared" si="4"/>
        <v>3.5840751222145618E-3</v>
      </c>
      <c r="M39" s="6">
        <f t="shared" si="5"/>
        <v>0.90981999722020857</v>
      </c>
      <c r="N39" s="11" t="s">
        <v>48</v>
      </c>
      <c r="O39" s="11" t="s">
        <v>27</v>
      </c>
      <c r="P39" s="11" t="s">
        <v>28</v>
      </c>
    </row>
    <row r="40" spans="1:16" ht="15.75">
      <c r="A40" s="9">
        <f t="shared" si="3"/>
        <v>36</v>
      </c>
      <c r="B40" s="9" t="s">
        <v>148</v>
      </c>
      <c r="C40" s="7">
        <v>30</v>
      </c>
      <c r="D40" s="7">
        <v>8</v>
      </c>
      <c r="E40" s="7">
        <v>10</v>
      </c>
      <c r="F40" s="7">
        <f t="shared" si="7"/>
        <v>16</v>
      </c>
      <c r="G40" s="7">
        <f t="shared" si="8"/>
        <v>8</v>
      </c>
      <c r="H40" s="7"/>
      <c r="I40" s="7">
        <f t="shared" si="6"/>
        <v>24</v>
      </c>
      <c r="J40" s="7">
        <v>27700</v>
      </c>
      <c r="K40" s="7">
        <f t="shared" si="9"/>
        <v>664800</v>
      </c>
      <c r="L40" s="12">
        <f t="shared" si="4"/>
        <v>3.5456743173336914E-3</v>
      </c>
      <c r="M40" s="6">
        <f t="shared" si="5"/>
        <v>0.91336567153754222</v>
      </c>
      <c r="N40" s="11" t="s">
        <v>48</v>
      </c>
      <c r="O40" s="11" t="s">
        <v>24</v>
      </c>
      <c r="P40" s="11" t="s">
        <v>25</v>
      </c>
    </row>
    <row r="41" spans="1:16" ht="15.75">
      <c r="A41" s="9">
        <f t="shared" si="3"/>
        <v>37</v>
      </c>
      <c r="B41" s="9" t="s">
        <v>66</v>
      </c>
      <c r="C41" s="7">
        <v>300</v>
      </c>
      <c r="D41" s="7">
        <v>180</v>
      </c>
      <c r="E41" s="7">
        <v>160</v>
      </c>
      <c r="F41" s="7">
        <f t="shared" si="7"/>
        <v>213.33333333333334</v>
      </c>
      <c r="G41" s="7">
        <f t="shared" si="8"/>
        <v>106.66666666666667</v>
      </c>
      <c r="H41" s="7">
        <v>90</v>
      </c>
      <c r="I41" s="7">
        <f t="shared" si="6"/>
        <v>230</v>
      </c>
      <c r="J41" s="7">
        <v>2600</v>
      </c>
      <c r="K41" s="7">
        <f t="shared" si="9"/>
        <v>598000</v>
      </c>
      <c r="L41" s="12">
        <f t="shared" si="4"/>
        <v>3.1894001831611722E-3</v>
      </c>
      <c r="M41" s="6">
        <f t="shared" si="5"/>
        <v>0.91655507172070338</v>
      </c>
      <c r="N41" s="11" t="s">
        <v>48</v>
      </c>
      <c r="O41" s="11" t="s">
        <v>24</v>
      </c>
      <c r="P41" s="11" t="s">
        <v>25</v>
      </c>
    </row>
    <row r="42" spans="1:16" ht="15.75">
      <c r="A42" s="9">
        <f t="shared" si="3"/>
        <v>38</v>
      </c>
      <c r="B42" s="9" t="s">
        <v>68</v>
      </c>
      <c r="C42" s="7">
        <v>100</v>
      </c>
      <c r="D42" s="7">
        <v>15</v>
      </c>
      <c r="E42" s="7">
        <v>32</v>
      </c>
      <c r="F42" s="7">
        <f t="shared" si="7"/>
        <v>49</v>
      </c>
      <c r="G42" s="7">
        <f t="shared" si="8"/>
        <v>24.5</v>
      </c>
      <c r="H42" s="7">
        <v>20</v>
      </c>
      <c r="I42" s="7">
        <f t="shared" si="6"/>
        <v>53.5</v>
      </c>
      <c r="J42" s="7">
        <v>11000</v>
      </c>
      <c r="K42" s="7">
        <f t="shared" si="9"/>
        <v>588500</v>
      </c>
      <c r="L42" s="12">
        <f t="shared" si="4"/>
        <v>3.1387324544989129E-3</v>
      </c>
      <c r="M42" s="6">
        <f t="shared" si="5"/>
        <v>0.9196938041752023</v>
      </c>
      <c r="N42" s="11" t="s">
        <v>48</v>
      </c>
      <c r="O42" s="11" t="s">
        <v>24</v>
      </c>
      <c r="P42" s="11" t="s">
        <v>25</v>
      </c>
    </row>
    <row r="43" spans="1:16" ht="15.75">
      <c r="A43" s="9">
        <f t="shared" si="3"/>
        <v>39</v>
      </c>
      <c r="B43" s="9" t="s">
        <v>69</v>
      </c>
      <c r="C43" s="7">
        <v>40</v>
      </c>
      <c r="D43" s="7"/>
      <c r="E43" s="7"/>
      <c r="F43" s="7">
        <f t="shared" si="7"/>
        <v>13.333333333333334</v>
      </c>
      <c r="G43" s="7">
        <f t="shared" si="8"/>
        <v>6.666666666666667</v>
      </c>
      <c r="H43" s="7">
        <v>5</v>
      </c>
      <c r="I43" s="7">
        <f t="shared" si="6"/>
        <v>15</v>
      </c>
      <c r="J43" s="7">
        <v>36000</v>
      </c>
      <c r="K43" s="7">
        <f t="shared" si="9"/>
        <v>540000</v>
      </c>
      <c r="L43" s="12">
        <f t="shared" si="4"/>
        <v>2.8800603660652725E-3</v>
      </c>
      <c r="M43" s="6">
        <f t="shared" si="5"/>
        <v>0.92257386454126755</v>
      </c>
      <c r="N43" s="11" t="s">
        <v>48</v>
      </c>
      <c r="O43" s="11" t="s">
        <v>24</v>
      </c>
      <c r="P43" s="11" t="s">
        <v>25</v>
      </c>
    </row>
    <row r="44" spans="1:16" ht="15.75">
      <c r="A44" s="9">
        <f t="shared" si="3"/>
        <v>40</v>
      </c>
      <c r="B44" s="9" t="s">
        <v>70</v>
      </c>
      <c r="C44" s="7"/>
      <c r="D44" s="7">
        <v>100</v>
      </c>
      <c r="E44" s="7">
        <v>10</v>
      </c>
      <c r="F44" s="7">
        <f t="shared" si="7"/>
        <v>36.666666666666664</v>
      </c>
      <c r="G44" s="7">
        <f t="shared" si="8"/>
        <v>18.333333333333332</v>
      </c>
      <c r="H44" s="7">
        <v>12</v>
      </c>
      <c r="I44" s="7">
        <f t="shared" si="6"/>
        <v>43</v>
      </c>
      <c r="J44" s="7">
        <v>11875</v>
      </c>
      <c r="K44" s="7">
        <f t="shared" si="9"/>
        <v>510625</v>
      </c>
      <c r="L44" s="12">
        <f t="shared" si="4"/>
        <v>2.7233904155964444E-3</v>
      </c>
      <c r="M44" s="6">
        <f t="shared" si="5"/>
        <v>0.92529725495686399</v>
      </c>
      <c r="N44" s="11" t="s">
        <v>48</v>
      </c>
      <c r="O44" s="11" t="s">
        <v>24</v>
      </c>
      <c r="P44" s="11" t="s">
        <v>25</v>
      </c>
    </row>
    <row r="45" spans="1:16" ht="15.75">
      <c r="A45" s="9">
        <f t="shared" si="3"/>
        <v>41</v>
      </c>
      <c r="B45" s="9" t="s">
        <v>60</v>
      </c>
      <c r="C45" s="7">
        <v>20</v>
      </c>
      <c r="D45" s="7">
        <v>86</v>
      </c>
      <c r="E45" s="7">
        <v>59</v>
      </c>
      <c r="F45" s="7">
        <f t="shared" si="7"/>
        <v>55</v>
      </c>
      <c r="G45" s="7">
        <f t="shared" si="8"/>
        <v>27.5</v>
      </c>
      <c r="H45" s="7">
        <v>40</v>
      </c>
      <c r="I45" s="7">
        <f t="shared" si="6"/>
        <v>42.5</v>
      </c>
      <c r="J45" s="7">
        <v>12000</v>
      </c>
      <c r="K45" s="7">
        <f t="shared" si="9"/>
        <v>510000</v>
      </c>
      <c r="L45" s="12">
        <f t="shared" si="4"/>
        <v>2.7200570123949797E-3</v>
      </c>
      <c r="M45" s="6">
        <f t="shared" si="5"/>
        <v>0.92801731196925896</v>
      </c>
      <c r="N45" s="11" t="s">
        <v>48</v>
      </c>
      <c r="O45" s="11" t="s">
        <v>24</v>
      </c>
      <c r="P45" s="11" t="s">
        <v>25</v>
      </c>
    </row>
    <row r="46" spans="1:16" ht="15.75">
      <c r="A46" s="9">
        <f t="shared" si="3"/>
        <v>42</v>
      </c>
      <c r="B46" s="9" t="s">
        <v>61</v>
      </c>
      <c r="C46" s="7">
        <v>59</v>
      </c>
      <c r="D46" s="7">
        <v>25</v>
      </c>
      <c r="E46" s="7">
        <v>20</v>
      </c>
      <c r="F46" s="7">
        <f t="shared" si="7"/>
        <v>34.666666666666664</v>
      </c>
      <c r="G46" s="7">
        <f t="shared" si="8"/>
        <v>17.333333333333332</v>
      </c>
      <c r="H46" s="7">
        <v>25</v>
      </c>
      <c r="I46" s="7">
        <f t="shared" ref="I46:I77" si="10">F46+G46-H46</f>
        <v>27</v>
      </c>
      <c r="J46" s="7">
        <v>18500</v>
      </c>
      <c r="K46" s="7">
        <f t="shared" si="9"/>
        <v>499500</v>
      </c>
      <c r="L46" s="12">
        <f t="shared" si="4"/>
        <v>2.6640558386103771E-3</v>
      </c>
      <c r="M46" s="6">
        <f t="shared" si="5"/>
        <v>0.93068136780786936</v>
      </c>
      <c r="N46" s="11" t="s">
        <v>48</v>
      </c>
      <c r="O46" s="11" t="s">
        <v>24</v>
      </c>
      <c r="P46" s="11" t="s">
        <v>25</v>
      </c>
    </row>
    <row r="47" spans="1:16" ht="15.75">
      <c r="A47" s="9">
        <f t="shared" si="3"/>
        <v>43</v>
      </c>
      <c r="B47" s="9" t="s">
        <v>73</v>
      </c>
      <c r="C47" s="7">
        <v>77</v>
      </c>
      <c r="D47" s="7">
        <v>45</v>
      </c>
      <c r="E47" s="7">
        <v>37</v>
      </c>
      <c r="F47" s="7">
        <f t="shared" si="7"/>
        <v>53</v>
      </c>
      <c r="G47" s="7">
        <f t="shared" si="8"/>
        <v>26.5</v>
      </c>
      <c r="H47" s="7">
        <v>5</v>
      </c>
      <c r="I47" s="7">
        <f t="shared" si="10"/>
        <v>74.5</v>
      </c>
      <c r="J47" s="7">
        <v>6600</v>
      </c>
      <c r="K47" s="7">
        <f t="shared" si="9"/>
        <v>491700</v>
      </c>
      <c r="L47" s="12">
        <f t="shared" si="4"/>
        <v>2.6224549666561013E-3</v>
      </c>
      <c r="M47" s="6">
        <f t="shared" si="5"/>
        <v>0.9333038227745255</v>
      </c>
      <c r="N47" s="11" t="s">
        <v>48</v>
      </c>
      <c r="O47" s="11" t="s">
        <v>24</v>
      </c>
      <c r="P47" s="11" t="s">
        <v>25</v>
      </c>
    </row>
    <row r="48" spans="1:16" ht="15.75">
      <c r="A48" s="9">
        <f t="shared" si="3"/>
        <v>44</v>
      </c>
      <c r="B48" s="9" t="s">
        <v>74</v>
      </c>
      <c r="C48" s="7">
        <v>140</v>
      </c>
      <c r="D48" s="7">
        <v>11</v>
      </c>
      <c r="E48" s="7">
        <v>8</v>
      </c>
      <c r="F48" s="7">
        <f t="shared" si="7"/>
        <v>53</v>
      </c>
      <c r="G48" s="7">
        <f t="shared" si="8"/>
        <v>26.5</v>
      </c>
      <c r="H48" s="7">
        <v>5</v>
      </c>
      <c r="I48" s="7">
        <f t="shared" si="10"/>
        <v>74.5</v>
      </c>
      <c r="J48" s="7">
        <v>6600</v>
      </c>
      <c r="K48" s="7">
        <f t="shared" si="9"/>
        <v>491700</v>
      </c>
      <c r="L48" s="12">
        <f t="shared" si="4"/>
        <v>2.6224549666561013E-3</v>
      </c>
      <c r="M48" s="6">
        <f t="shared" si="5"/>
        <v>0.93592627774118164</v>
      </c>
      <c r="N48" s="11" t="s">
        <v>48</v>
      </c>
      <c r="O48" s="11" t="s">
        <v>24</v>
      </c>
      <c r="P48" s="11" t="s">
        <v>25</v>
      </c>
    </row>
    <row r="49" spans="1:16" ht="15.75">
      <c r="A49" s="9">
        <f t="shared" ref="A49:A112" si="11">A48+1</f>
        <v>45</v>
      </c>
      <c r="B49" s="9" t="s">
        <v>62</v>
      </c>
      <c r="C49" s="7">
        <v>49</v>
      </c>
      <c r="D49" s="7">
        <v>18</v>
      </c>
      <c r="E49" s="7">
        <v>14</v>
      </c>
      <c r="F49" s="7">
        <f t="shared" si="7"/>
        <v>27</v>
      </c>
      <c r="G49" s="7">
        <f t="shared" si="8"/>
        <v>13.5</v>
      </c>
      <c r="H49" s="7">
        <v>20</v>
      </c>
      <c r="I49" s="7">
        <f t="shared" si="10"/>
        <v>20.5</v>
      </c>
      <c r="J49" s="7">
        <v>23500</v>
      </c>
      <c r="K49" s="7">
        <f t="shared" si="9"/>
        <v>481750</v>
      </c>
      <c r="L49" s="12">
        <f t="shared" si="4"/>
        <v>2.5693871876887875E-3</v>
      </c>
      <c r="M49" s="6">
        <f t="shared" si="5"/>
        <v>0.93849566492887049</v>
      </c>
      <c r="N49" s="11" t="s">
        <v>87</v>
      </c>
      <c r="O49" s="11" t="s">
        <v>24</v>
      </c>
      <c r="P49" s="11" t="s">
        <v>25</v>
      </c>
    </row>
    <row r="50" spans="1:16" ht="15.75">
      <c r="A50" s="9">
        <f t="shared" si="11"/>
        <v>46</v>
      </c>
      <c r="B50" s="9" t="s">
        <v>72</v>
      </c>
      <c r="C50" s="7">
        <v>55</v>
      </c>
      <c r="D50" s="7">
        <v>57</v>
      </c>
      <c r="E50" s="7">
        <v>20</v>
      </c>
      <c r="F50" s="7">
        <f t="shared" si="7"/>
        <v>44</v>
      </c>
      <c r="G50" s="7">
        <f t="shared" si="8"/>
        <v>22</v>
      </c>
      <c r="H50" s="7">
        <v>10</v>
      </c>
      <c r="I50" s="7">
        <f t="shared" si="10"/>
        <v>56</v>
      </c>
      <c r="J50" s="7">
        <v>8321</v>
      </c>
      <c r="K50" s="7">
        <f t="shared" si="9"/>
        <v>465976</v>
      </c>
      <c r="L50" s="12">
        <f t="shared" si="4"/>
        <v>2.4852574243289472E-3</v>
      </c>
      <c r="M50" s="6">
        <f t="shared" si="5"/>
        <v>0.94098092235319941</v>
      </c>
      <c r="N50" s="11" t="s">
        <v>87</v>
      </c>
      <c r="O50" s="11" t="s">
        <v>24</v>
      </c>
      <c r="P50" s="11" t="s">
        <v>25</v>
      </c>
    </row>
    <row r="51" spans="1:16" ht="15.75">
      <c r="A51" s="9">
        <f t="shared" si="11"/>
        <v>47</v>
      </c>
      <c r="B51" s="9" t="s">
        <v>76</v>
      </c>
      <c r="C51" s="7">
        <v>10</v>
      </c>
      <c r="D51" s="7">
        <v>8</v>
      </c>
      <c r="E51" s="7">
        <v>4</v>
      </c>
      <c r="F51" s="7">
        <f t="shared" si="7"/>
        <v>7.333333333333333</v>
      </c>
      <c r="G51" s="7">
        <f t="shared" si="8"/>
        <v>3.6666666666666665</v>
      </c>
      <c r="H51" s="7">
        <v>1</v>
      </c>
      <c r="I51" s="7">
        <f t="shared" si="10"/>
        <v>10</v>
      </c>
      <c r="J51" s="7">
        <v>45000</v>
      </c>
      <c r="K51" s="7">
        <f t="shared" si="9"/>
        <v>450000</v>
      </c>
      <c r="L51" s="12">
        <f t="shared" si="4"/>
        <v>2.400050305054394E-3</v>
      </c>
      <c r="M51" s="6">
        <f t="shared" si="5"/>
        <v>0.94338097265825382</v>
      </c>
      <c r="N51" s="11" t="s">
        <v>87</v>
      </c>
      <c r="O51" s="11" t="s">
        <v>24</v>
      </c>
      <c r="P51" s="11" t="s">
        <v>25</v>
      </c>
    </row>
    <row r="52" spans="1:16" ht="15.75">
      <c r="A52" s="9">
        <f t="shared" si="11"/>
        <v>48</v>
      </c>
      <c r="B52" s="9" t="s">
        <v>79</v>
      </c>
      <c r="C52" s="7"/>
      <c r="D52" s="7">
        <v>200</v>
      </c>
      <c r="E52" s="7">
        <v>120</v>
      </c>
      <c r="F52" s="7">
        <f t="shared" si="7"/>
        <v>106.66666666666667</v>
      </c>
      <c r="G52" s="7">
        <f t="shared" si="8"/>
        <v>53.333333333333336</v>
      </c>
      <c r="H52" s="7">
        <v>12</v>
      </c>
      <c r="I52" s="7">
        <f t="shared" si="10"/>
        <v>148</v>
      </c>
      <c r="J52" s="7">
        <v>2950</v>
      </c>
      <c r="K52" s="7">
        <f t="shared" si="9"/>
        <v>436600</v>
      </c>
      <c r="L52" s="12">
        <f t="shared" si="4"/>
        <v>2.3285821404149965E-3</v>
      </c>
      <c r="M52" s="6">
        <f t="shared" si="5"/>
        <v>0.94570955479866881</v>
      </c>
      <c r="N52" s="11" t="s">
        <v>87</v>
      </c>
      <c r="O52" s="11" t="s">
        <v>24</v>
      </c>
      <c r="P52" s="11" t="s">
        <v>25</v>
      </c>
    </row>
    <row r="53" spans="1:16" ht="15.75">
      <c r="A53" s="9">
        <f t="shared" si="11"/>
        <v>49</v>
      </c>
      <c r="B53" s="9" t="s">
        <v>78</v>
      </c>
      <c r="C53" s="7">
        <v>65</v>
      </c>
      <c r="D53" s="7">
        <v>38</v>
      </c>
      <c r="E53" s="7">
        <v>27</v>
      </c>
      <c r="F53" s="7">
        <f t="shared" si="7"/>
        <v>43.333333333333336</v>
      </c>
      <c r="G53" s="7">
        <f t="shared" si="8"/>
        <v>21.666666666666668</v>
      </c>
      <c r="H53" s="7">
        <v>10</v>
      </c>
      <c r="I53" s="7">
        <f t="shared" si="10"/>
        <v>55</v>
      </c>
      <c r="J53" s="7">
        <v>7400</v>
      </c>
      <c r="K53" s="7">
        <f t="shared" si="9"/>
        <v>407000</v>
      </c>
      <c r="L53" s="12">
        <f t="shared" si="4"/>
        <v>2.1707121647936405E-3</v>
      </c>
      <c r="M53" s="6">
        <f t="shared" si="5"/>
        <v>0.94788026696346239</v>
      </c>
      <c r="N53" s="11" t="s">
        <v>87</v>
      </c>
      <c r="O53" s="11" t="s">
        <v>24</v>
      </c>
      <c r="P53" s="11" t="s">
        <v>25</v>
      </c>
    </row>
    <row r="54" spans="1:16" ht="15.75">
      <c r="A54" s="9">
        <f t="shared" si="11"/>
        <v>50</v>
      </c>
      <c r="B54" s="9" t="s">
        <v>77</v>
      </c>
      <c r="C54" s="7">
        <v>37</v>
      </c>
      <c r="D54" s="7">
        <v>27</v>
      </c>
      <c r="E54" s="7">
        <v>34</v>
      </c>
      <c r="F54" s="7">
        <f t="shared" si="7"/>
        <v>32.666666666666664</v>
      </c>
      <c r="G54" s="7">
        <f t="shared" si="8"/>
        <v>16.333333333333332</v>
      </c>
      <c r="H54" s="7">
        <v>10</v>
      </c>
      <c r="I54" s="7">
        <f t="shared" si="10"/>
        <v>39</v>
      </c>
      <c r="J54" s="7">
        <v>10000</v>
      </c>
      <c r="K54" s="7">
        <f t="shared" si="9"/>
        <v>390000</v>
      </c>
      <c r="L54" s="12">
        <f t="shared" si="4"/>
        <v>2.0800435977138079E-3</v>
      </c>
      <c r="M54" s="6">
        <f t="shared" si="5"/>
        <v>0.94996031056117625</v>
      </c>
      <c r="N54" s="11" t="s">
        <v>87</v>
      </c>
      <c r="O54" s="11" t="s">
        <v>24</v>
      </c>
      <c r="P54" s="11" t="s">
        <v>25</v>
      </c>
    </row>
    <row r="55" spans="1:16" ht="15.75">
      <c r="A55" s="9">
        <f t="shared" si="11"/>
        <v>51</v>
      </c>
      <c r="B55" s="9" t="s">
        <v>71</v>
      </c>
      <c r="C55" s="7">
        <v>23</v>
      </c>
      <c r="D55" s="7">
        <v>13</v>
      </c>
      <c r="E55" s="7">
        <v>13</v>
      </c>
      <c r="F55" s="7">
        <f t="shared" si="7"/>
        <v>16.333333333333332</v>
      </c>
      <c r="G55" s="7">
        <f t="shared" si="8"/>
        <v>8.1666666666666661</v>
      </c>
      <c r="H55" s="7">
        <v>10</v>
      </c>
      <c r="I55" s="7">
        <f t="shared" si="10"/>
        <v>14.5</v>
      </c>
      <c r="J55" s="7">
        <v>24000</v>
      </c>
      <c r="K55" s="7">
        <f t="shared" si="9"/>
        <v>348000</v>
      </c>
      <c r="L55" s="12">
        <f t="shared" si="4"/>
        <v>1.8560389025753981E-3</v>
      </c>
      <c r="M55" s="6">
        <f t="shared" si="5"/>
        <v>0.9518163494637516</v>
      </c>
      <c r="N55" s="11" t="s">
        <v>87</v>
      </c>
      <c r="O55" s="11" t="s">
        <v>24</v>
      </c>
      <c r="P55" s="11" t="s">
        <v>25</v>
      </c>
    </row>
    <row r="56" spans="1:16" ht="15.75">
      <c r="A56" s="9">
        <f t="shared" si="11"/>
        <v>52</v>
      </c>
      <c r="B56" s="9" t="s">
        <v>84</v>
      </c>
      <c r="C56" s="7">
        <v>23</v>
      </c>
      <c r="D56" s="7">
        <v>26</v>
      </c>
      <c r="E56" s="7">
        <v>15</v>
      </c>
      <c r="F56" s="7">
        <f t="shared" si="7"/>
        <v>21.333333333333332</v>
      </c>
      <c r="G56" s="7">
        <f t="shared" si="8"/>
        <v>10.666666666666666</v>
      </c>
      <c r="H56" s="7">
        <v>5</v>
      </c>
      <c r="I56" s="7">
        <f t="shared" si="10"/>
        <v>27</v>
      </c>
      <c r="J56" s="7">
        <v>12850</v>
      </c>
      <c r="K56" s="7">
        <f t="shared" si="9"/>
        <v>346950</v>
      </c>
      <c r="L56" s="12">
        <f t="shared" si="4"/>
        <v>1.8504387851969377E-3</v>
      </c>
      <c r="M56" s="6">
        <f t="shared" si="5"/>
        <v>0.95366678824894857</v>
      </c>
      <c r="N56" s="11" t="s">
        <v>87</v>
      </c>
      <c r="O56" s="11" t="s">
        <v>24</v>
      </c>
      <c r="P56" s="11" t="s">
        <v>25</v>
      </c>
    </row>
    <row r="57" spans="1:16" ht="15.75">
      <c r="A57" s="9">
        <f t="shared" si="11"/>
        <v>53</v>
      </c>
      <c r="B57" s="9" t="s">
        <v>82</v>
      </c>
      <c r="C57" s="7">
        <v>176</v>
      </c>
      <c r="D57" s="7">
        <v>50</v>
      </c>
      <c r="E57" s="7">
        <v>42</v>
      </c>
      <c r="F57" s="7">
        <f t="shared" si="7"/>
        <v>89.333333333333329</v>
      </c>
      <c r="G57" s="7">
        <f t="shared" si="8"/>
        <v>44.666666666666664</v>
      </c>
      <c r="H57" s="7">
        <v>30</v>
      </c>
      <c r="I57" s="7">
        <f t="shared" si="10"/>
        <v>104</v>
      </c>
      <c r="J57" s="7">
        <v>3200</v>
      </c>
      <c r="K57" s="7">
        <f t="shared" si="9"/>
        <v>332800</v>
      </c>
      <c r="L57" s="12">
        <f t="shared" si="4"/>
        <v>1.774970536715783E-3</v>
      </c>
      <c r="M57" s="6">
        <f t="shared" si="5"/>
        <v>0.9554417587856644</v>
      </c>
      <c r="N57" s="11" t="s">
        <v>87</v>
      </c>
      <c r="O57" s="11" t="s">
        <v>24</v>
      </c>
      <c r="P57" s="11" t="s">
        <v>25</v>
      </c>
    </row>
    <row r="58" spans="1:16" ht="15.75">
      <c r="A58" s="9">
        <f t="shared" si="11"/>
        <v>54</v>
      </c>
      <c r="B58" s="9" t="s">
        <v>88</v>
      </c>
      <c r="C58" s="7">
        <v>50</v>
      </c>
      <c r="D58" s="7">
        <v>26</v>
      </c>
      <c r="E58" s="7">
        <v>45</v>
      </c>
      <c r="F58" s="7">
        <f t="shared" si="7"/>
        <v>40.333333333333336</v>
      </c>
      <c r="G58" s="7">
        <f t="shared" si="8"/>
        <v>20.166666666666668</v>
      </c>
      <c r="H58" s="7">
        <v>4</v>
      </c>
      <c r="I58" s="7">
        <f t="shared" si="10"/>
        <v>56.5</v>
      </c>
      <c r="J58" s="7">
        <v>5885</v>
      </c>
      <c r="K58" s="7">
        <f t="shared" si="9"/>
        <v>332502.5</v>
      </c>
      <c r="L58" s="12">
        <f t="shared" si="4"/>
        <v>1.7733838367918859E-3</v>
      </c>
      <c r="M58" s="6">
        <f t="shared" si="5"/>
        <v>0.95721514262245633</v>
      </c>
      <c r="N58" s="11" t="s">
        <v>87</v>
      </c>
      <c r="O58" s="11" t="s">
        <v>24</v>
      </c>
      <c r="P58" s="11" t="s">
        <v>25</v>
      </c>
    </row>
    <row r="59" spans="1:16" ht="15.75">
      <c r="A59" s="9">
        <f t="shared" si="11"/>
        <v>55</v>
      </c>
      <c r="B59" s="9" t="s">
        <v>80</v>
      </c>
      <c r="C59" s="7">
        <v>2</v>
      </c>
      <c r="D59" s="7">
        <v>5</v>
      </c>
      <c r="E59" s="7">
        <v>25</v>
      </c>
      <c r="F59" s="7">
        <f t="shared" si="7"/>
        <v>10.666666666666666</v>
      </c>
      <c r="G59" s="7">
        <f t="shared" si="8"/>
        <v>5.333333333333333</v>
      </c>
      <c r="H59" s="7">
        <v>5</v>
      </c>
      <c r="I59" s="7">
        <f t="shared" si="10"/>
        <v>11</v>
      </c>
      <c r="J59" s="7">
        <v>28750</v>
      </c>
      <c r="K59" s="7">
        <f t="shared" si="9"/>
        <v>316250</v>
      </c>
      <c r="L59" s="12">
        <f t="shared" si="4"/>
        <v>1.6867020199410046E-3</v>
      </c>
      <c r="M59" s="6">
        <f t="shared" si="5"/>
        <v>0.95890184464239736</v>
      </c>
      <c r="N59" s="11" t="s">
        <v>87</v>
      </c>
      <c r="O59" s="11" t="s">
        <v>24</v>
      </c>
      <c r="P59" s="11" t="s">
        <v>25</v>
      </c>
    </row>
    <row r="60" spans="1:16" ht="15.75">
      <c r="A60" s="9">
        <f t="shared" si="11"/>
        <v>56</v>
      </c>
      <c r="B60" s="9" t="s">
        <v>83</v>
      </c>
      <c r="C60" s="7">
        <v>96</v>
      </c>
      <c r="D60" s="7">
        <v>192</v>
      </c>
      <c r="E60" s="7">
        <v>96</v>
      </c>
      <c r="F60" s="7">
        <f t="shared" si="7"/>
        <v>128</v>
      </c>
      <c r="G60" s="7">
        <f t="shared" si="8"/>
        <v>64</v>
      </c>
      <c r="H60" s="7">
        <v>50</v>
      </c>
      <c r="I60" s="7">
        <f t="shared" si="10"/>
        <v>142</v>
      </c>
      <c r="J60" s="7">
        <v>2150</v>
      </c>
      <c r="K60" s="7">
        <f t="shared" si="9"/>
        <v>305300</v>
      </c>
      <c r="L60" s="12">
        <f t="shared" si="4"/>
        <v>1.6283007958513478E-3</v>
      </c>
      <c r="M60" s="6">
        <f t="shared" si="5"/>
        <v>0.96053014543824866</v>
      </c>
      <c r="N60" s="11" t="s">
        <v>87</v>
      </c>
      <c r="O60" s="11" t="s">
        <v>24</v>
      </c>
      <c r="P60" s="11" t="s">
        <v>25</v>
      </c>
    </row>
    <row r="61" spans="1:16" ht="15.75">
      <c r="A61" s="9">
        <f t="shared" si="11"/>
        <v>57</v>
      </c>
      <c r="B61" s="9" t="s">
        <v>81</v>
      </c>
      <c r="C61" s="7">
        <v>15</v>
      </c>
      <c r="D61" s="7"/>
      <c r="E61" s="7">
        <v>50</v>
      </c>
      <c r="F61" s="7">
        <f t="shared" si="7"/>
        <v>21.666666666666668</v>
      </c>
      <c r="G61" s="7">
        <f t="shared" si="8"/>
        <v>10.833333333333334</v>
      </c>
      <c r="H61" s="7">
        <v>10</v>
      </c>
      <c r="I61" s="7">
        <f t="shared" si="10"/>
        <v>22.5</v>
      </c>
      <c r="J61" s="7">
        <f>450*30</f>
        <v>13500</v>
      </c>
      <c r="K61" s="7">
        <f t="shared" si="9"/>
        <v>303750</v>
      </c>
      <c r="L61" s="12">
        <f t="shared" si="4"/>
        <v>1.620033955911716E-3</v>
      </c>
      <c r="M61" s="6">
        <f t="shared" si="5"/>
        <v>0.96215017939416037</v>
      </c>
      <c r="N61" s="11" t="s">
        <v>87</v>
      </c>
      <c r="O61" s="11" t="s">
        <v>24</v>
      </c>
      <c r="P61" s="11" t="s">
        <v>25</v>
      </c>
    </row>
    <row r="62" spans="1:16" ht="15.75">
      <c r="A62" s="9">
        <f t="shared" si="11"/>
        <v>58</v>
      </c>
      <c r="B62" s="9" t="s">
        <v>92</v>
      </c>
      <c r="C62" s="7">
        <v>180</v>
      </c>
      <c r="D62" s="7">
        <v>155</v>
      </c>
      <c r="E62" s="7">
        <v>90</v>
      </c>
      <c r="F62" s="7">
        <f t="shared" si="7"/>
        <v>141.66666666666666</v>
      </c>
      <c r="G62" s="7">
        <f t="shared" si="8"/>
        <v>70.833333333333329</v>
      </c>
      <c r="H62" s="7">
        <v>25</v>
      </c>
      <c r="I62" s="7">
        <f t="shared" si="10"/>
        <v>187.5</v>
      </c>
      <c r="J62" s="7">
        <v>1500</v>
      </c>
      <c r="K62" s="7">
        <f t="shared" si="9"/>
        <v>281250</v>
      </c>
      <c r="L62" s="12">
        <f t="shared" si="4"/>
        <v>1.5000314406589962E-3</v>
      </c>
      <c r="M62" s="6">
        <f t="shared" si="5"/>
        <v>0.96365021083481939</v>
      </c>
      <c r="N62" s="11" t="s">
        <v>87</v>
      </c>
      <c r="O62" s="11" t="s">
        <v>24</v>
      </c>
      <c r="P62" s="11" t="s">
        <v>25</v>
      </c>
    </row>
    <row r="63" spans="1:16" ht="15.75">
      <c r="A63" s="9">
        <f t="shared" si="11"/>
        <v>59</v>
      </c>
      <c r="B63" s="9" t="s">
        <v>93</v>
      </c>
      <c r="C63" s="7">
        <v>8</v>
      </c>
      <c r="D63" s="7">
        <v>2</v>
      </c>
      <c r="E63" s="7">
        <v>4</v>
      </c>
      <c r="F63" s="7">
        <f t="shared" si="7"/>
        <v>4.666666666666667</v>
      </c>
      <c r="G63" s="7">
        <f t="shared" si="8"/>
        <v>2.3333333333333335</v>
      </c>
      <c r="H63" s="7">
        <v>1</v>
      </c>
      <c r="I63" s="7">
        <f t="shared" si="10"/>
        <v>6</v>
      </c>
      <c r="J63" s="7">
        <v>45000</v>
      </c>
      <c r="K63" s="7">
        <f t="shared" si="9"/>
        <v>270000</v>
      </c>
      <c r="L63" s="12">
        <f t="shared" si="4"/>
        <v>1.4400301830326363E-3</v>
      </c>
      <c r="M63" s="6">
        <f t="shared" si="5"/>
        <v>0.96509024101785201</v>
      </c>
      <c r="N63" s="11" t="s">
        <v>87</v>
      </c>
      <c r="O63" s="11" t="s">
        <v>24</v>
      </c>
      <c r="P63" s="11" t="s">
        <v>25</v>
      </c>
    </row>
    <row r="64" spans="1:16" ht="15.75">
      <c r="A64" s="9">
        <f t="shared" si="11"/>
        <v>60</v>
      </c>
      <c r="B64" s="9" t="s">
        <v>86</v>
      </c>
      <c r="C64" s="7">
        <v>15</v>
      </c>
      <c r="D64" s="7">
        <v>3</v>
      </c>
      <c r="E64" s="7">
        <v>5</v>
      </c>
      <c r="F64" s="7">
        <f t="shared" si="7"/>
        <v>7.666666666666667</v>
      </c>
      <c r="G64" s="7">
        <f t="shared" si="8"/>
        <v>3.8333333333333335</v>
      </c>
      <c r="H64" s="7">
        <v>3</v>
      </c>
      <c r="I64" s="7">
        <f t="shared" si="10"/>
        <v>8.5</v>
      </c>
      <c r="J64" s="7">
        <v>31525</v>
      </c>
      <c r="K64" s="7">
        <f t="shared" si="9"/>
        <v>267962.5</v>
      </c>
      <c r="L64" s="12">
        <f t="shared" si="4"/>
        <v>1.4291632885958623E-3</v>
      </c>
      <c r="M64" s="6">
        <f t="shared" si="5"/>
        <v>0.96651940430644789</v>
      </c>
      <c r="N64" s="11" t="s">
        <v>87</v>
      </c>
      <c r="O64" s="11" t="s">
        <v>24</v>
      </c>
      <c r="P64" s="11" t="s">
        <v>25</v>
      </c>
    </row>
    <row r="65" spans="1:16" ht="15.75">
      <c r="A65" s="9">
        <f t="shared" si="11"/>
        <v>61</v>
      </c>
      <c r="B65" s="9" t="s">
        <v>97</v>
      </c>
      <c r="C65" s="7">
        <v>169</v>
      </c>
      <c r="D65" s="7"/>
      <c r="E65" s="7"/>
      <c r="F65" s="7">
        <f t="shared" si="7"/>
        <v>56.333333333333336</v>
      </c>
      <c r="G65" s="7">
        <f t="shared" si="8"/>
        <v>28.166666666666668</v>
      </c>
      <c r="H65" s="7">
        <v>10</v>
      </c>
      <c r="I65" s="7">
        <f t="shared" si="10"/>
        <v>74.5</v>
      </c>
      <c r="J65" s="7">
        <v>3300</v>
      </c>
      <c r="K65" s="7">
        <f t="shared" si="9"/>
        <v>245850</v>
      </c>
      <c r="L65" s="12">
        <f t="shared" si="4"/>
        <v>1.3112274833280506E-3</v>
      </c>
      <c r="M65" s="6">
        <f t="shared" si="5"/>
        <v>0.96783063178977591</v>
      </c>
      <c r="N65" s="11" t="s">
        <v>87</v>
      </c>
      <c r="O65" s="11" t="s">
        <v>24</v>
      </c>
      <c r="P65" s="11" t="s">
        <v>25</v>
      </c>
    </row>
    <row r="66" spans="1:16" ht="15.75">
      <c r="A66" s="9">
        <f t="shared" si="11"/>
        <v>62</v>
      </c>
      <c r="B66" s="9" t="s">
        <v>91</v>
      </c>
      <c r="C66" s="7">
        <v>8</v>
      </c>
      <c r="D66" s="7"/>
      <c r="E66" s="7"/>
      <c r="F66" s="7">
        <f t="shared" si="7"/>
        <v>2.6666666666666665</v>
      </c>
      <c r="G66" s="7">
        <f t="shared" si="8"/>
        <v>1.3333333333333333</v>
      </c>
      <c r="H66" s="7">
        <v>1</v>
      </c>
      <c r="I66" s="7">
        <f t="shared" si="10"/>
        <v>3</v>
      </c>
      <c r="J66" s="7">
        <v>80000</v>
      </c>
      <c r="K66" s="7">
        <f t="shared" si="9"/>
        <v>240000</v>
      </c>
      <c r="L66" s="12">
        <f t="shared" si="4"/>
        <v>1.2800268293623434E-3</v>
      </c>
      <c r="M66" s="6">
        <f t="shared" si="5"/>
        <v>0.96911065861913825</v>
      </c>
      <c r="N66" s="11" t="s">
        <v>87</v>
      </c>
      <c r="O66" s="11" t="s">
        <v>24</v>
      </c>
      <c r="P66" s="11" t="s">
        <v>25</v>
      </c>
    </row>
    <row r="67" spans="1:16" ht="15.75">
      <c r="A67" s="9">
        <f t="shared" si="11"/>
        <v>63</v>
      </c>
      <c r="B67" s="9" t="s">
        <v>94</v>
      </c>
      <c r="C67" s="7">
        <v>3</v>
      </c>
      <c r="D67" s="7">
        <v>3</v>
      </c>
      <c r="E67" s="7">
        <v>2</v>
      </c>
      <c r="F67" s="7">
        <f t="shared" si="7"/>
        <v>2.6666666666666665</v>
      </c>
      <c r="G67" s="7">
        <f t="shared" si="8"/>
        <v>1.3333333333333333</v>
      </c>
      <c r="H67" s="7">
        <v>1</v>
      </c>
      <c r="I67" s="7">
        <f t="shared" si="10"/>
        <v>3</v>
      </c>
      <c r="J67" s="7">
        <v>75000</v>
      </c>
      <c r="K67" s="7">
        <f t="shared" si="9"/>
        <v>225000</v>
      </c>
      <c r="L67" s="12">
        <f t="shared" si="4"/>
        <v>1.200025152527197E-3</v>
      </c>
      <c r="M67" s="6">
        <f t="shared" si="5"/>
        <v>0.97031068377166541</v>
      </c>
      <c r="N67" s="11" t="s">
        <v>87</v>
      </c>
      <c r="O67" s="11" t="s">
        <v>24</v>
      </c>
      <c r="P67" s="11" t="s">
        <v>25</v>
      </c>
    </row>
    <row r="68" spans="1:16" ht="15.75">
      <c r="A68" s="9">
        <f t="shared" si="11"/>
        <v>64</v>
      </c>
      <c r="B68" s="9" t="s">
        <v>95</v>
      </c>
      <c r="C68" s="7">
        <v>260</v>
      </c>
      <c r="D68" s="7">
        <v>20</v>
      </c>
      <c r="E68" s="7">
        <v>40</v>
      </c>
      <c r="F68" s="7">
        <f t="shared" si="7"/>
        <v>106.66666666666667</v>
      </c>
      <c r="G68" s="7">
        <f t="shared" si="8"/>
        <v>53.333333333333336</v>
      </c>
      <c r="H68" s="7">
        <v>35</v>
      </c>
      <c r="I68" s="7">
        <f t="shared" si="10"/>
        <v>125</v>
      </c>
      <c r="J68" s="7">
        <v>1800</v>
      </c>
      <c r="K68" s="7">
        <f t="shared" si="9"/>
        <v>225000</v>
      </c>
      <c r="L68" s="12">
        <f t="shared" si="4"/>
        <v>1.200025152527197E-3</v>
      </c>
      <c r="M68" s="6">
        <f t="shared" si="5"/>
        <v>0.97151070892419256</v>
      </c>
      <c r="N68" s="11" t="s">
        <v>87</v>
      </c>
      <c r="O68" s="11" t="s">
        <v>24</v>
      </c>
      <c r="P68" s="11" t="s">
        <v>25</v>
      </c>
    </row>
    <row r="69" spans="1:16" ht="15.75">
      <c r="A69" s="9">
        <f t="shared" si="11"/>
        <v>65</v>
      </c>
      <c r="B69" s="13" t="s">
        <v>160</v>
      </c>
      <c r="C69" s="14">
        <v>20</v>
      </c>
      <c r="D69" s="14">
        <v>22</v>
      </c>
      <c r="E69" s="14">
        <v>24</v>
      </c>
      <c r="F69" s="14">
        <f t="shared" ref="F69:F100" si="12">(C69+D69+E69)/3</f>
        <v>22</v>
      </c>
      <c r="G69" s="14">
        <f t="shared" ref="G69:G100" si="13">F69/2</f>
        <v>11</v>
      </c>
      <c r="H69" s="14">
        <v>5</v>
      </c>
      <c r="I69" s="14">
        <f t="shared" si="10"/>
        <v>28</v>
      </c>
      <c r="J69" s="14">
        <v>8000</v>
      </c>
      <c r="K69" s="14">
        <f t="shared" ref="K69:K100" si="14">I69*J69</f>
        <v>224000</v>
      </c>
      <c r="L69" s="12">
        <f t="shared" si="4"/>
        <v>1.1946917074048538E-3</v>
      </c>
      <c r="M69" s="6">
        <f t="shared" si="5"/>
        <v>0.97270540063159738</v>
      </c>
      <c r="N69" s="11" t="s">
        <v>87</v>
      </c>
      <c r="O69" s="11" t="s">
        <v>24</v>
      </c>
      <c r="P69" s="11" t="s">
        <v>25</v>
      </c>
    </row>
    <row r="70" spans="1:16" ht="15.75">
      <c r="A70" s="9">
        <f t="shared" si="11"/>
        <v>66</v>
      </c>
      <c r="B70" s="9" t="s">
        <v>90</v>
      </c>
      <c r="C70" s="7">
        <v>40</v>
      </c>
      <c r="D70" s="7">
        <v>45</v>
      </c>
      <c r="E70" s="7">
        <v>20</v>
      </c>
      <c r="F70" s="7">
        <f t="shared" si="12"/>
        <v>35</v>
      </c>
      <c r="G70" s="7">
        <f t="shared" si="13"/>
        <v>17.5</v>
      </c>
      <c r="H70" s="7">
        <v>20</v>
      </c>
      <c r="I70" s="7">
        <f t="shared" si="10"/>
        <v>32.5</v>
      </c>
      <c r="J70" s="7">
        <v>6542</v>
      </c>
      <c r="K70" s="7">
        <f t="shared" si="14"/>
        <v>212615</v>
      </c>
      <c r="L70" s="12">
        <f t="shared" ref="L70:L124" si="15">K70/187496070</f>
        <v>1.1339704346869778E-3</v>
      </c>
      <c r="M70" s="6">
        <f t="shared" si="5"/>
        <v>0.97383937106628438</v>
      </c>
      <c r="N70" s="11" t="s">
        <v>87</v>
      </c>
      <c r="O70" s="11" t="s">
        <v>24</v>
      </c>
      <c r="P70" s="11" t="s">
        <v>25</v>
      </c>
    </row>
    <row r="71" spans="1:16" ht="15.75">
      <c r="A71" s="9">
        <f t="shared" si="11"/>
        <v>67</v>
      </c>
      <c r="B71" s="9" t="s">
        <v>104</v>
      </c>
      <c r="C71" s="7"/>
      <c r="D71" s="7"/>
      <c r="E71" s="7">
        <v>40</v>
      </c>
      <c r="F71" s="7">
        <f t="shared" si="12"/>
        <v>13.333333333333334</v>
      </c>
      <c r="G71" s="7">
        <f t="shared" si="13"/>
        <v>6.666666666666667</v>
      </c>
      <c r="H71" s="7">
        <v>2</v>
      </c>
      <c r="I71" s="7">
        <f t="shared" si="10"/>
        <v>18</v>
      </c>
      <c r="J71" s="7">
        <v>11025</v>
      </c>
      <c r="K71" s="7">
        <f t="shared" si="14"/>
        <v>198450</v>
      </c>
      <c r="L71" s="12">
        <f t="shared" si="15"/>
        <v>1.0584221845289876E-3</v>
      </c>
      <c r="M71" s="6">
        <f t="shared" ref="M71:M124" si="16">L71+M70</f>
        <v>0.97489779325081338</v>
      </c>
      <c r="N71" s="11" t="s">
        <v>87</v>
      </c>
      <c r="O71" s="11" t="s">
        <v>24</v>
      </c>
      <c r="P71" s="11" t="s">
        <v>25</v>
      </c>
    </row>
    <row r="72" spans="1:16" ht="15.75">
      <c r="A72" s="9">
        <f t="shared" si="11"/>
        <v>68</v>
      </c>
      <c r="B72" s="9" t="s">
        <v>75</v>
      </c>
      <c r="C72" s="7">
        <v>8</v>
      </c>
      <c r="D72" s="7">
        <v>4</v>
      </c>
      <c r="E72" s="7">
        <v>4</v>
      </c>
      <c r="F72" s="7">
        <f t="shared" si="12"/>
        <v>5.333333333333333</v>
      </c>
      <c r="G72" s="7">
        <f t="shared" si="13"/>
        <v>2.6666666666666665</v>
      </c>
      <c r="H72" s="7">
        <v>5</v>
      </c>
      <c r="I72" s="7">
        <f t="shared" si="10"/>
        <v>3</v>
      </c>
      <c r="J72" s="7">
        <v>65000</v>
      </c>
      <c r="K72" s="7">
        <f t="shared" si="14"/>
        <v>195000</v>
      </c>
      <c r="L72" s="12">
        <f t="shared" si="15"/>
        <v>1.0400217988569039E-3</v>
      </c>
      <c r="M72" s="6">
        <f t="shared" si="16"/>
        <v>0.97593781504967025</v>
      </c>
      <c r="N72" s="11" t="s">
        <v>87</v>
      </c>
      <c r="O72" s="11" t="s">
        <v>24</v>
      </c>
      <c r="P72" s="11" t="s">
        <v>25</v>
      </c>
    </row>
    <row r="73" spans="1:16" ht="15.75">
      <c r="A73" s="9">
        <f t="shared" si="11"/>
        <v>69</v>
      </c>
      <c r="B73" s="9" t="s">
        <v>102</v>
      </c>
      <c r="C73" s="7">
        <v>8</v>
      </c>
      <c r="D73" s="7">
        <v>5</v>
      </c>
      <c r="E73" s="7"/>
      <c r="F73" s="7">
        <f t="shared" si="12"/>
        <v>4.333333333333333</v>
      </c>
      <c r="G73" s="7">
        <f t="shared" si="13"/>
        <v>2.1666666666666665</v>
      </c>
      <c r="H73" s="7">
        <v>1</v>
      </c>
      <c r="I73" s="7">
        <f t="shared" si="10"/>
        <v>5.5</v>
      </c>
      <c r="J73" s="7">
        <v>35000</v>
      </c>
      <c r="K73" s="7">
        <f t="shared" si="14"/>
        <v>192500</v>
      </c>
      <c r="L73" s="12">
        <f t="shared" si="15"/>
        <v>1.0266881860510463E-3</v>
      </c>
      <c r="M73" s="6">
        <f t="shared" si="16"/>
        <v>0.97696450323572126</v>
      </c>
      <c r="N73" s="11" t="s">
        <v>87</v>
      </c>
      <c r="O73" s="11" t="s">
        <v>24</v>
      </c>
      <c r="P73" s="11" t="s">
        <v>25</v>
      </c>
    </row>
    <row r="74" spans="1:16" ht="15.75">
      <c r="A74" s="9">
        <f t="shared" si="11"/>
        <v>70</v>
      </c>
      <c r="B74" s="9" t="s">
        <v>103</v>
      </c>
      <c r="C74" s="7">
        <v>18</v>
      </c>
      <c r="D74" s="7">
        <v>19</v>
      </c>
      <c r="E74" s="7">
        <v>12</v>
      </c>
      <c r="F74" s="7">
        <f t="shared" si="12"/>
        <v>16.333333333333332</v>
      </c>
      <c r="G74" s="7">
        <f t="shared" si="13"/>
        <v>8.1666666666666661</v>
      </c>
      <c r="H74" s="7">
        <v>5</v>
      </c>
      <c r="I74" s="7">
        <f t="shared" si="10"/>
        <v>19.5</v>
      </c>
      <c r="J74" s="7">
        <v>9200</v>
      </c>
      <c r="K74" s="7">
        <f t="shared" si="14"/>
        <v>179400</v>
      </c>
      <c r="L74" s="12">
        <f t="shared" si="15"/>
        <v>9.5682005494835169E-4</v>
      </c>
      <c r="M74" s="6">
        <f t="shared" si="16"/>
        <v>0.97792132329066961</v>
      </c>
      <c r="N74" s="11" t="s">
        <v>87</v>
      </c>
      <c r="O74" s="11" t="s">
        <v>64</v>
      </c>
      <c r="P74" s="11" t="s">
        <v>65</v>
      </c>
    </row>
    <row r="75" spans="1:16" ht="15.75">
      <c r="A75" s="9">
        <f t="shared" si="11"/>
        <v>71</v>
      </c>
      <c r="B75" s="9" t="s">
        <v>106</v>
      </c>
      <c r="C75" s="7">
        <v>3</v>
      </c>
      <c r="D75" s="7">
        <v>4</v>
      </c>
      <c r="E75" s="7">
        <v>5</v>
      </c>
      <c r="F75" s="7">
        <f t="shared" si="12"/>
        <v>4</v>
      </c>
      <c r="G75" s="7">
        <f t="shared" si="13"/>
        <v>2</v>
      </c>
      <c r="H75" s="7">
        <v>1</v>
      </c>
      <c r="I75" s="7">
        <f t="shared" si="10"/>
        <v>5</v>
      </c>
      <c r="J75" s="7">
        <v>33700</v>
      </c>
      <c r="K75" s="7">
        <f t="shared" si="14"/>
        <v>168500</v>
      </c>
      <c r="L75" s="12">
        <f t="shared" si="15"/>
        <v>8.9868550311481194E-4</v>
      </c>
      <c r="M75" s="6">
        <f t="shared" si="16"/>
        <v>0.97882000879378439</v>
      </c>
      <c r="N75" s="11" t="s">
        <v>87</v>
      </c>
      <c r="O75" s="11" t="s">
        <v>24</v>
      </c>
      <c r="P75" s="11" t="s">
        <v>25</v>
      </c>
    </row>
    <row r="76" spans="1:16" ht="15.75">
      <c r="A76" s="9">
        <f t="shared" si="11"/>
        <v>72</v>
      </c>
      <c r="B76" s="9" t="s">
        <v>110</v>
      </c>
      <c r="C76" s="7">
        <v>8</v>
      </c>
      <c r="D76" s="7">
        <v>3</v>
      </c>
      <c r="E76" s="7">
        <v>10</v>
      </c>
      <c r="F76" s="7">
        <f t="shared" si="12"/>
        <v>7</v>
      </c>
      <c r="G76" s="7">
        <f t="shared" si="13"/>
        <v>3.5</v>
      </c>
      <c r="H76" s="7">
        <v>1</v>
      </c>
      <c r="I76" s="7">
        <f t="shared" si="10"/>
        <v>9.5</v>
      </c>
      <c r="J76" s="7">
        <v>17280</v>
      </c>
      <c r="K76" s="7">
        <f t="shared" si="14"/>
        <v>164160</v>
      </c>
      <c r="L76" s="12">
        <f t="shared" si="15"/>
        <v>8.7553835128384287E-4</v>
      </c>
      <c r="M76" s="6">
        <f t="shared" si="16"/>
        <v>0.97969554714506824</v>
      </c>
      <c r="N76" s="11" t="s">
        <v>87</v>
      </c>
      <c r="O76" s="11" t="s">
        <v>24</v>
      </c>
      <c r="P76" s="11" t="s">
        <v>25</v>
      </c>
    </row>
    <row r="77" spans="1:16" ht="15.75">
      <c r="A77" s="9">
        <f t="shared" si="11"/>
        <v>73</v>
      </c>
      <c r="B77" s="9" t="s">
        <v>98</v>
      </c>
      <c r="C77" s="7">
        <v>15</v>
      </c>
      <c r="D77" s="7">
        <v>7</v>
      </c>
      <c r="E77" s="7">
        <v>4</v>
      </c>
      <c r="F77" s="7">
        <f t="shared" si="12"/>
        <v>8.6666666666666661</v>
      </c>
      <c r="G77" s="7">
        <f t="shared" si="13"/>
        <v>4.333333333333333</v>
      </c>
      <c r="H77" s="7">
        <v>5</v>
      </c>
      <c r="I77" s="7">
        <f t="shared" si="10"/>
        <v>8</v>
      </c>
      <c r="J77" s="7">
        <v>20300</v>
      </c>
      <c r="K77" s="7">
        <f t="shared" si="14"/>
        <v>162400</v>
      </c>
      <c r="L77" s="12">
        <f t="shared" si="15"/>
        <v>8.6615148786851903E-4</v>
      </c>
      <c r="M77" s="6">
        <f t="shared" si="16"/>
        <v>0.98056169863293674</v>
      </c>
      <c r="N77" s="11" t="s">
        <v>87</v>
      </c>
      <c r="O77" s="11" t="s">
        <v>24</v>
      </c>
      <c r="P77" s="11" t="s">
        <v>25</v>
      </c>
    </row>
    <row r="78" spans="1:16" ht="15.75">
      <c r="A78" s="9">
        <f t="shared" si="11"/>
        <v>74</v>
      </c>
      <c r="B78" s="9" t="s">
        <v>89</v>
      </c>
      <c r="C78" s="7">
        <v>10</v>
      </c>
      <c r="D78" s="7">
        <v>23</v>
      </c>
      <c r="E78" s="7">
        <v>42</v>
      </c>
      <c r="F78" s="7">
        <f t="shared" si="12"/>
        <v>25</v>
      </c>
      <c r="G78" s="7">
        <f t="shared" si="13"/>
        <v>12.5</v>
      </c>
      <c r="H78" s="7">
        <v>20</v>
      </c>
      <c r="I78" s="7">
        <f t="shared" ref="I78:I109" si="17">F78+G78-H78</f>
        <v>17.5</v>
      </c>
      <c r="J78" s="7">
        <v>9200</v>
      </c>
      <c r="K78" s="7">
        <f t="shared" si="14"/>
        <v>161000</v>
      </c>
      <c r="L78" s="12">
        <f t="shared" si="15"/>
        <v>8.5868466469723873E-4</v>
      </c>
      <c r="M78" s="6">
        <f t="shared" si="16"/>
        <v>0.98142038329763392</v>
      </c>
      <c r="N78" s="11" t="s">
        <v>87</v>
      </c>
      <c r="O78" s="11" t="s">
        <v>24</v>
      </c>
      <c r="P78" s="11" t="s">
        <v>25</v>
      </c>
    </row>
    <row r="79" spans="1:16" ht="15.75">
      <c r="A79" s="9">
        <f t="shared" si="11"/>
        <v>75</v>
      </c>
      <c r="B79" s="9" t="s">
        <v>96</v>
      </c>
      <c r="C79" s="7">
        <v>5</v>
      </c>
      <c r="D79" s="7">
        <v>5</v>
      </c>
      <c r="E79" s="7">
        <v>4</v>
      </c>
      <c r="F79" s="7">
        <f t="shared" si="12"/>
        <v>4.666666666666667</v>
      </c>
      <c r="G79" s="7">
        <f t="shared" si="13"/>
        <v>2.3333333333333335</v>
      </c>
      <c r="H79" s="7">
        <v>3</v>
      </c>
      <c r="I79" s="7">
        <f t="shared" si="17"/>
        <v>4</v>
      </c>
      <c r="J79" s="7">
        <v>40000</v>
      </c>
      <c r="K79" s="7">
        <f t="shared" si="14"/>
        <v>160000</v>
      </c>
      <c r="L79" s="12">
        <f t="shared" si="15"/>
        <v>8.5335121957489561E-4</v>
      </c>
      <c r="M79" s="6">
        <f t="shared" si="16"/>
        <v>0.98227373451720879</v>
      </c>
      <c r="N79" s="11" t="s">
        <v>87</v>
      </c>
      <c r="O79" s="11" t="s">
        <v>24</v>
      </c>
      <c r="P79" s="11" t="s">
        <v>25</v>
      </c>
    </row>
    <row r="80" spans="1:16" ht="15.75">
      <c r="A80" s="9">
        <f t="shared" si="11"/>
        <v>76</v>
      </c>
      <c r="B80" s="9" t="s">
        <v>99</v>
      </c>
      <c r="C80" s="7">
        <v>2</v>
      </c>
      <c r="D80" s="7">
        <v>22</v>
      </c>
      <c r="E80" s="7">
        <v>2</v>
      </c>
      <c r="F80" s="7">
        <f t="shared" si="12"/>
        <v>8.6666666666666661</v>
      </c>
      <c r="G80" s="7">
        <f t="shared" si="13"/>
        <v>4.333333333333333</v>
      </c>
      <c r="H80" s="7">
        <v>5</v>
      </c>
      <c r="I80" s="7">
        <f t="shared" si="17"/>
        <v>8</v>
      </c>
      <c r="J80" s="7">
        <v>20000</v>
      </c>
      <c r="K80" s="7">
        <f t="shared" si="14"/>
        <v>160000</v>
      </c>
      <c r="L80" s="12">
        <f t="shared" si="15"/>
        <v>8.5335121957489561E-4</v>
      </c>
      <c r="M80" s="6">
        <f t="shared" si="16"/>
        <v>0.98312708573678365</v>
      </c>
      <c r="N80" s="11" t="s">
        <v>87</v>
      </c>
      <c r="O80" s="11" t="s">
        <v>24</v>
      </c>
      <c r="P80" s="11" t="s">
        <v>25</v>
      </c>
    </row>
    <row r="81" spans="1:16" ht="15.75">
      <c r="A81" s="9">
        <f t="shared" si="11"/>
        <v>77</v>
      </c>
      <c r="B81" s="9" t="s">
        <v>100</v>
      </c>
      <c r="C81" s="7">
        <v>19</v>
      </c>
      <c r="D81" s="7"/>
      <c r="E81" s="7">
        <v>7</v>
      </c>
      <c r="F81" s="7">
        <f t="shared" si="12"/>
        <v>8.6666666666666661</v>
      </c>
      <c r="G81" s="7">
        <f t="shared" si="13"/>
        <v>4.333333333333333</v>
      </c>
      <c r="H81" s="7">
        <v>5</v>
      </c>
      <c r="I81" s="7">
        <f t="shared" si="17"/>
        <v>8</v>
      </c>
      <c r="J81" s="7">
        <v>19800</v>
      </c>
      <c r="K81" s="7">
        <f t="shared" si="14"/>
        <v>158400</v>
      </c>
      <c r="L81" s="12">
        <f t="shared" si="15"/>
        <v>8.4481770737914667E-4</v>
      </c>
      <c r="M81" s="6">
        <f t="shared" si="16"/>
        <v>0.98397190344416274</v>
      </c>
      <c r="N81" s="11" t="s">
        <v>87</v>
      </c>
      <c r="O81" s="11" t="s">
        <v>24</v>
      </c>
      <c r="P81" s="11" t="s">
        <v>25</v>
      </c>
    </row>
    <row r="82" spans="1:16" ht="15.75">
      <c r="A82" s="9">
        <f t="shared" si="11"/>
        <v>78</v>
      </c>
      <c r="B82" s="9" t="s">
        <v>109</v>
      </c>
      <c r="C82" s="7">
        <v>11</v>
      </c>
      <c r="D82" s="7">
        <v>6</v>
      </c>
      <c r="E82" s="7"/>
      <c r="F82" s="7">
        <f t="shared" si="12"/>
        <v>5.666666666666667</v>
      </c>
      <c r="G82" s="7">
        <f t="shared" si="13"/>
        <v>2.8333333333333335</v>
      </c>
      <c r="H82" s="7">
        <v>2</v>
      </c>
      <c r="I82" s="7">
        <f t="shared" si="17"/>
        <v>6.5</v>
      </c>
      <c r="J82" s="7">
        <v>22000</v>
      </c>
      <c r="K82" s="7">
        <f t="shared" si="14"/>
        <v>143000</v>
      </c>
      <c r="L82" s="12">
        <f t="shared" si="15"/>
        <v>7.6268265249506296E-4</v>
      </c>
      <c r="M82" s="6">
        <f t="shared" si="16"/>
        <v>0.98473458609665776</v>
      </c>
      <c r="N82" s="11" t="s">
        <v>87</v>
      </c>
      <c r="O82" s="11" t="s">
        <v>24</v>
      </c>
      <c r="P82" s="11" t="s">
        <v>25</v>
      </c>
    </row>
    <row r="83" spans="1:16" ht="15.75">
      <c r="A83" s="9">
        <f t="shared" si="11"/>
        <v>79</v>
      </c>
      <c r="B83" s="9" t="s">
        <v>105</v>
      </c>
      <c r="C83" s="7">
        <v>10</v>
      </c>
      <c r="D83" s="7">
        <v>10</v>
      </c>
      <c r="E83" s="7">
        <v>10</v>
      </c>
      <c r="F83" s="7">
        <f t="shared" si="12"/>
        <v>10</v>
      </c>
      <c r="G83" s="7">
        <f t="shared" si="13"/>
        <v>5</v>
      </c>
      <c r="H83" s="7">
        <v>5</v>
      </c>
      <c r="I83" s="7">
        <f t="shared" si="17"/>
        <v>10</v>
      </c>
      <c r="J83" s="7">
        <v>14000</v>
      </c>
      <c r="K83" s="7">
        <f t="shared" si="14"/>
        <v>140000</v>
      </c>
      <c r="L83" s="12">
        <f t="shared" si="15"/>
        <v>7.4668231712803372E-4</v>
      </c>
      <c r="M83" s="6">
        <f t="shared" si="16"/>
        <v>0.9854812684137858</v>
      </c>
      <c r="N83" s="11" t="s">
        <v>87</v>
      </c>
      <c r="O83" s="11" t="s">
        <v>24</v>
      </c>
      <c r="P83" s="11" t="s">
        <v>25</v>
      </c>
    </row>
    <row r="84" spans="1:16" ht="15.75">
      <c r="A84" s="9">
        <f t="shared" si="11"/>
        <v>80</v>
      </c>
      <c r="B84" s="9" t="s">
        <v>117</v>
      </c>
      <c r="C84" s="7">
        <v>44</v>
      </c>
      <c r="D84" s="7"/>
      <c r="E84" s="7"/>
      <c r="F84" s="7">
        <f t="shared" si="12"/>
        <v>14.666666666666666</v>
      </c>
      <c r="G84" s="7">
        <f t="shared" si="13"/>
        <v>7.333333333333333</v>
      </c>
      <c r="H84" s="7">
        <v>1</v>
      </c>
      <c r="I84" s="7">
        <f t="shared" si="17"/>
        <v>21</v>
      </c>
      <c r="J84" s="7">
        <f>115*50</f>
        <v>5750</v>
      </c>
      <c r="K84" s="7">
        <f t="shared" si="14"/>
        <v>120750</v>
      </c>
      <c r="L84" s="12">
        <f t="shared" si="15"/>
        <v>6.4401349852292902E-4</v>
      </c>
      <c r="M84" s="6">
        <f t="shared" si="16"/>
        <v>0.98612528191230875</v>
      </c>
      <c r="N84" s="11" t="s">
        <v>87</v>
      </c>
      <c r="O84" s="11" t="s">
        <v>24</v>
      </c>
      <c r="P84" s="11" t="s">
        <v>25</v>
      </c>
    </row>
    <row r="85" spans="1:16" ht="15.75">
      <c r="A85" s="9">
        <f t="shared" si="11"/>
        <v>81</v>
      </c>
      <c r="B85" s="9" t="s">
        <v>111</v>
      </c>
      <c r="C85" s="7">
        <v>6</v>
      </c>
      <c r="D85" s="7">
        <v>5</v>
      </c>
      <c r="E85" s="7">
        <v>4</v>
      </c>
      <c r="F85" s="7">
        <f t="shared" si="12"/>
        <v>5</v>
      </c>
      <c r="G85" s="7">
        <f t="shared" si="13"/>
        <v>2.5</v>
      </c>
      <c r="H85" s="7">
        <v>2</v>
      </c>
      <c r="I85" s="7">
        <f t="shared" si="17"/>
        <v>5.5</v>
      </c>
      <c r="J85" s="7">
        <v>21450</v>
      </c>
      <c r="K85" s="7">
        <f t="shared" si="14"/>
        <v>117975</v>
      </c>
      <c r="L85" s="12">
        <f t="shared" si="15"/>
        <v>6.292131883084269E-4</v>
      </c>
      <c r="M85" s="6">
        <f t="shared" si="16"/>
        <v>0.98675449510061719</v>
      </c>
      <c r="N85" s="11" t="s">
        <v>87</v>
      </c>
      <c r="O85" s="11" t="s">
        <v>24</v>
      </c>
      <c r="P85" s="11" t="s">
        <v>25</v>
      </c>
    </row>
    <row r="86" spans="1:16" ht="15.75">
      <c r="A86" s="9">
        <f t="shared" si="11"/>
        <v>82</v>
      </c>
      <c r="B86" s="9" t="s">
        <v>118</v>
      </c>
      <c r="C86" s="7">
        <v>14</v>
      </c>
      <c r="D86" s="7">
        <v>20</v>
      </c>
      <c r="E86" s="7">
        <v>10</v>
      </c>
      <c r="F86" s="7">
        <f t="shared" si="12"/>
        <v>14.666666666666666</v>
      </c>
      <c r="G86" s="7">
        <f t="shared" si="13"/>
        <v>7.333333333333333</v>
      </c>
      <c r="H86" s="7">
        <v>1</v>
      </c>
      <c r="I86" s="7">
        <f t="shared" si="17"/>
        <v>21</v>
      </c>
      <c r="J86" s="7">
        <v>5600</v>
      </c>
      <c r="K86" s="7">
        <f t="shared" si="14"/>
        <v>117600</v>
      </c>
      <c r="L86" s="12">
        <f t="shared" si="15"/>
        <v>6.272131463875483E-4</v>
      </c>
      <c r="M86" s="6">
        <f t="shared" si="16"/>
        <v>0.98738170824700477</v>
      </c>
      <c r="N86" s="11" t="s">
        <v>87</v>
      </c>
      <c r="O86" s="11" t="s">
        <v>24</v>
      </c>
      <c r="P86" s="11" t="s">
        <v>25</v>
      </c>
    </row>
    <row r="87" spans="1:16" ht="15.75">
      <c r="A87" s="9">
        <f t="shared" si="11"/>
        <v>83</v>
      </c>
      <c r="B87" s="9" t="s">
        <v>85</v>
      </c>
      <c r="C87" s="7">
        <v>4</v>
      </c>
      <c r="D87" s="7">
        <v>5</v>
      </c>
      <c r="E87" s="7">
        <v>5</v>
      </c>
      <c r="F87" s="7">
        <f t="shared" si="12"/>
        <v>4.666666666666667</v>
      </c>
      <c r="G87" s="7">
        <f t="shared" si="13"/>
        <v>2.3333333333333335</v>
      </c>
      <c r="H87" s="7">
        <v>5</v>
      </c>
      <c r="I87" s="7">
        <f t="shared" si="17"/>
        <v>2</v>
      </c>
      <c r="J87" s="7">
        <v>57250</v>
      </c>
      <c r="K87" s="7">
        <f t="shared" si="14"/>
        <v>114500</v>
      </c>
      <c r="L87" s="12">
        <f t="shared" si="15"/>
        <v>6.1067946650828473E-4</v>
      </c>
      <c r="M87" s="6">
        <f t="shared" si="16"/>
        <v>0.98799238771351305</v>
      </c>
      <c r="N87" s="11" t="s">
        <v>87</v>
      </c>
      <c r="O87" s="11" t="s">
        <v>24</v>
      </c>
      <c r="P87" s="11" t="s">
        <v>25</v>
      </c>
    </row>
    <row r="88" spans="1:16" ht="15.75">
      <c r="A88" s="9">
        <f t="shared" si="11"/>
        <v>84</v>
      </c>
      <c r="B88" s="9" t="s">
        <v>108</v>
      </c>
      <c r="C88" s="7">
        <v>148</v>
      </c>
      <c r="D88" s="7">
        <v>95</v>
      </c>
      <c r="E88" s="7"/>
      <c r="F88" s="7">
        <f t="shared" si="12"/>
        <v>81</v>
      </c>
      <c r="G88" s="7">
        <f t="shared" si="13"/>
        <v>40.5</v>
      </c>
      <c r="H88" s="7">
        <v>50</v>
      </c>
      <c r="I88" s="7">
        <f t="shared" si="17"/>
        <v>71.5</v>
      </c>
      <c r="J88" s="7">
        <v>1600</v>
      </c>
      <c r="K88" s="7">
        <f t="shared" si="14"/>
        <v>114400</v>
      </c>
      <c r="L88" s="12">
        <f t="shared" si="15"/>
        <v>6.1014612199605041E-4</v>
      </c>
      <c r="M88" s="6">
        <f t="shared" si="16"/>
        <v>0.98860253383550911</v>
      </c>
      <c r="N88" s="11" t="s">
        <v>87</v>
      </c>
      <c r="O88" s="11" t="s">
        <v>64</v>
      </c>
      <c r="P88" s="11" t="s">
        <v>65</v>
      </c>
    </row>
    <row r="89" spans="1:16" ht="15.75">
      <c r="A89" s="9">
        <f t="shared" si="11"/>
        <v>85</v>
      </c>
      <c r="B89" s="9" t="s">
        <v>115</v>
      </c>
      <c r="C89" s="7">
        <v>1</v>
      </c>
      <c r="D89" s="7">
        <v>8</v>
      </c>
      <c r="E89" s="7">
        <v>2</v>
      </c>
      <c r="F89" s="7">
        <f t="shared" si="12"/>
        <v>3.6666666666666665</v>
      </c>
      <c r="G89" s="7">
        <f t="shared" si="13"/>
        <v>1.8333333333333333</v>
      </c>
      <c r="H89" s="7">
        <v>1</v>
      </c>
      <c r="I89" s="7">
        <f t="shared" si="17"/>
        <v>4.5</v>
      </c>
      <c r="J89" s="7">
        <v>24000</v>
      </c>
      <c r="K89" s="7">
        <f t="shared" si="14"/>
        <v>108000</v>
      </c>
      <c r="L89" s="12">
        <f t="shared" si="15"/>
        <v>5.7601207321305453E-4</v>
      </c>
      <c r="M89" s="6">
        <f t="shared" si="16"/>
        <v>0.98917854590872212</v>
      </c>
      <c r="N89" s="11" t="s">
        <v>87</v>
      </c>
      <c r="O89" s="11" t="s">
        <v>24</v>
      </c>
      <c r="P89" s="11" t="s">
        <v>25</v>
      </c>
    </row>
    <row r="90" spans="1:16" ht="15.75">
      <c r="A90" s="9">
        <f t="shared" si="11"/>
        <v>86</v>
      </c>
      <c r="B90" s="9" t="s">
        <v>119</v>
      </c>
      <c r="C90" s="7">
        <v>2</v>
      </c>
      <c r="D90" s="7">
        <v>12</v>
      </c>
      <c r="E90" s="7"/>
      <c r="F90" s="7">
        <f t="shared" si="12"/>
        <v>4.666666666666667</v>
      </c>
      <c r="G90" s="7">
        <f t="shared" si="13"/>
        <v>2.3333333333333335</v>
      </c>
      <c r="H90" s="7">
        <v>1</v>
      </c>
      <c r="I90" s="7">
        <f t="shared" si="17"/>
        <v>6</v>
      </c>
      <c r="J90" s="7">
        <v>17375</v>
      </c>
      <c r="K90" s="7">
        <f t="shared" si="14"/>
        <v>104250</v>
      </c>
      <c r="L90" s="12">
        <f t="shared" si="15"/>
        <v>5.5601165400426798E-4</v>
      </c>
      <c r="M90" s="6">
        <f t="shared" si="16"/>
        <v>0.98973455756272644</v>
      </c>
      <c r="N90" s="11" t="s">
        <v>87</v>
      </c>
      <c r="O90" s="11" t="s">
        <v>24</v>
      </c>
      <c r="P90" s="11" t="s">
        <v>25</v>
      </c>
    </row>
    <row r="91" spans="1:16" ht="15.75">
      <c r="A91" s="9">
        <f t="shared" si="11"/>
        <v>87</v>
      </c>
      <c r="B91" s="9" t="s">
        <v>122</v>
      </c>
      <c r="C91" s="7">
        <v>14</v>
      </c>
      <c r="D91" s="7">
        <v>5</v>
      </c>
      <c r="E91" s="7"/>
      <c r="F91" s="7">
        <f t="shared" si="12"/>
        <v>6.333333333333333</v>
      </c>
      <c r="G91" s="7">
        <f t="shared" si="13"/>
        <v>3.1666666666666665</v>
      </c>
      <c r="H91" s="7">
        <v>1</v>
      </c>
      <c r="I91" s="7">
        <f t="shared" si="17"/>
        <v>8.5</v>
      </c>
      <c r="J91" s="7">
        <v>12100</v>
      </c>
      <c r="K91" s="7">
        <f t="shared" si="14"/>
        <v>102850</v>
      </c>
      <c r="L91" s="12">
        <f t="shared" si="15"/>
        <v>5.4854483083298757E-4</v>
      </c>
      <c r="M91" s="6">
        <f t="shared" si="16"/>
        <v>0.99028310239355943</v>
      </c>
      <c r="N91" s="11" t="s">
        <v>87</v>
      </c>
      <c r="O91" s="11" t="s">
        <v>24</v>
      </c>
      <c r="P91" s="11" t="s">
        <v>25</v>
      </c>
    </row>
    <row r="92" spans="1:16" ht="15.75">
      <c r="A92" s="9">
        <f t="shared" si="11"/>
        <v>88</v>
      </c>
      <c r="B92" s="9" t="s">
        <v>121</v>
      </c>
      <c r="C92" s="7">
        <v>3</v>
      </c>
      <c r="D92" s="7">
        <v>3</v>
      </c>
      <c r="E92" s="7">
        <v>5</v>
      </c>
      <c r="F92" s="7">
        <f t="shared" si="12"/>
        <v>3.6666666666666665</v>
      </c>
      <c r="G92" s="7">
        <f t="shared" si="13"/>
        <v>1.8333333333333333</v>
      </c>
      <c r="H92" s="7">
        <v>1</v>
      </c>
      <c r="I92" s="7">
        <f t="shared" si="17"/>
        <v>4.5</v>
      </c>
      <c r="J92" s="7">
        <v>21500</v>
      </c>
      <c r="K92" s="7">
        <f t="shared" si="14"/>
        <v>96750</v>
      </c>
      <c r="L92" s="12">
        <f t="shared" si="15"/>
        <v>5.1601081558669466E-4</v>
      </c>
      <c r="M92" s="6">
        <f t="shared" si="16"/>
        <v>0.99079911320914615</v>
      </c>
      <c r="N92" s="11" t="s">
        <v>87</v>
      </c>
      <c r="O92" s="11" t="s">
        <v>24</v>
      </c>
      <c r="P92" s="11" t="s">
        <v>25</v>
      </c>
    </row>
    <row r="93" spans="1:16" ht="15.75">
      <c r="A93" s="9">
        <f t="shared" si="11"/>
        <v>89</v>
      </c>
      <c r="B93" s="9" t="s">
        <v>120</v>
      </c>
      <c r="C93" s="7">
        <v>1</v>
      </c>
      <c r="D93" s="7">
        <v>5</v>
      </c>
      <c r="E93" s="7">
        <v>3</v>
      </c>
      <c r="F93" s="7">
        <f t="shared" si="12"/>
        <v>3</v>
      </c>
      <c r="G93" s="7">
        <f t="shared" si="13"/>
        <v>1.5</v>
      </c>
      <c r="H93" s="7">
        <v>1</v>
      </c>
      <c r="I93" s="7">
        <f t="shared" si="17"/>
        <v>3.5</v>
      </c>
      <c r="J93" s="7">
        <v>26564</v>
      </c>
      <c r="K93" s="7">
        <f t="shared" si="14"/>
        <v>92974</v>
      </c>
      <c r="L93" s="12">
        <f t="shared" si="15"/>
        <v>4.9587172680472713E-4</v>
      </c>
      <c r="M93" s="6">
        <f t="shared" si="16"/>
        <v>0.99129498493595092</v>
      </c>
      <c r="N93" s="11" t="s">
        <v>87</v>
      </c>
      <c r="O93" s="11" t="s">
        <v>24</v>
      </c>
      <c r="P93" s="11" t="s">
        <v>25</v>
      </c>
    </row>
    <row r="94" spans="1:16" ht="15.75">
      <c r="A94" s="9">
        <f t="shared" si="11"/>
        <v>90</v>
      </c>
      <c r="B94" s="9" t="s">
        <v>123</v>
      </c>
      <c r="C94" s="7">
        <v>8</v>
      </c>
      <c r="D94" s="7"/>
      <c r="E94" s="7">
        <v>2</v>
      </c>
      <c r="F94" s="7">
        <f t="shared" si="12"/>
        <v>3.3333333333333335</v>
      </c>
      <c r="G94" s="7">
        <f t="shared" si="13"/>
        <v>1.6666666666666667</v>
      </c>
      <c r="H94" s="7">
        <v>1</v>
      </c>
      <c r="I94" s="7">
        <f t="shared" si="17"/>
        <v>4</v>
      </c>
      <c r="J94" s="7">
        <v>22000</v>
      </c>
      <c r="K94" s="7">
        <f t="shared" si="14"/>
        <v>88000</v>
      </c>
      <c r="L94" s="12">
        <f t="shared" si="15"/>
        <v>4.6934317076619258E-4</v>
      </c>
      <c r="M94" s="6">
        <f t="shared" si="16"/>
        <v>0.99176432810671711</v>
      </c>
      <c r="N94" s="11" t="s">
        <v>87</v>
      </c>
      <c r="O94" s="11" t="s">
        <v>24</v>
      </c>
      <c r="P94" s="11" t="s">
        <v>25</v>
      </c>
    </row>
    <row r="95" spans="1:16" ht="15.75">
      <c r="A95" s="9">
        <f t="shared" si="11"/>
        <v>91</v>
      </c>
      <c r="B95" s="9" t="s">
        <v>107</v>
      </c>
      <c r="C95" s="7">
        <v>25</v>
      </c>
      <c r="D95" s="7">
        <v>20</v>
      </c>
      <c r="E95" s="7">
        <v>24</v>
      </c>
      <c r="F95" s="7">
        <f t="shared" si="12"/>
        <v>23</v>
      </c>
      <c r="G95" s="7">
        <f t="shared" si="13"/>
        <v>11.5</v>
      </c>
      <c r="H95" s="7">
        <v>20</v>
      </c>
      <c r="I95" s="7">
        <f t="shared" si="17"/>
        <v>14.5</v>
      </c>
      <c r="J95" s="7">
        <v>5800</v>
      </c>
      <c r="K95" s="7">
        <f t="shared" si="14"/>
        <v>84100</v>
      </c>
      <c r="L95" s="12">
        <f t="shared" si="15"/>
        <v>4.4854273478905449E-4</v>
      </c>
      <c r="M95" s="6">
        <f t="shared" si="16"/>
        <v>0.99221287084150611</v>
      </c>
      <c r="N95" s="11" t="s">
        <v>87</v>
      </c>
      <c r="O95" s="11" t="s">
        <v>24</v>
      </c>
      <c r="P95" s="11" t="s">
        <v>25</v>
      </c>
    </row>
    <row r="96" spans="1:16" ht="15.75">
      <c r="A96" s="9">
        <f t="shared" si="11"/>
        <v>92</v>
      </c>
      <c r="B96" s="9" t="s">
        <v>113</v>
      </c>
      <c r="C96" s="7">
        <v>5</v>
      </c>
      <c r="D96" s="7">
        <v>8</v>
      </c>
      <c r="E96" s="7"/>
      <c r="F96" s="7">
        <f t="shared" si="12"/>
        <v>4.333333333333333</v>
      </c>
      <c r="G96" s="7">
        <f t="shared" si="13"/>
        <v>2.1666666666666665</v>
      </c>
      <c r="H96" s="7">
        <v>3</v>
      </c>
      <c r="I96" s="7">
        <f t="shared" si="17"/>
        <v>3.5</v>
      </c>
      <c r="J96" s="7">
        <v>24000</v>
      </c>
      <c r="K96" s="7">
        <f t="shared" si="14"/>
        <v>84000</v>
      </c>
      <c r="L96" s="12">
        <f t="shared" si="15"/>
        <v>4.4800939027682022E-4</v>
      </c>
      <c r="M96" s="6">
        <f t="shared" si="16"/>
        <v>0.99266088023178289</v>
      </c>
      <c r="N96" s="11" t="s">
        <v>87</v>
      </c>
      <c r="O96" s="11" t="s">
        <v>24</v>
      </c>
      <c r="P96" s="11" t="s">
        <v>25</v>
      </c>
    </row>
    <row r="97" spans="1:16" ht="15.75">
      <c r="A97" s="9">
        <f t="shared" si="11"/>
        <v>93</v>
      </c>
      <c r="B97" s="9" t="s">
        <v>101</v>
      </c>
      <c r="C97" s="7">
        <v>11</v>
      </c>
      <c r="D97" s="7">
        <v>5</v>
      </c>
      <c r="E97" s="7">
        <v>15</v>
      </c>
      <c r="F97" s="7">
        <f t="shared" si="12"/>
        <v>10.333333333333334</v>
      </c>
      <c r="G97" s="7">
        <f t="shared" si="13"/>
        <v>5.166666666666667</v>
      </c>
      <c r="H97" s="7">
        <v>10</v>
      </c>
      <c r="I97" s="7">
        <f t="shared" si="17"/>
        <v>5.5</v>
      </c>
      <c r="J97" s="7">
        <v>14700</v>
      </c>
      <c r="K97" s="7">
        <f t="shared" si="14"/>
        <v>80850</v>
      </c>
      <c r="L97" s="12">
        <f t="shared" si="15"/>
        <v>4.3120903814143944E-4</v>
      </c>
      <c r="M97" s="6">
        <f t="shared" si="16"/>
        <v>0.99309208926992432</v>
      </c>
      <c r="N97" s="11" t="s">
        <v>87</v>
      </c>
      <c r="O97" s="11" t="s">
        <v>24</v>
      </c>
      <c r="P97" s="11" t="s">
        <v>25</v>
      </c>
    </row>
    <row r="98" spans="1:16" ht="15.75">
      <c r="A98" s="9">
        <f t="shared" si="11"/>
        <v>94</v>
      </c>
      <c r="B98" s="9" t="s">
        <v>112</v>
      </c>
      <c r="C98" s="7">
        <v>1</v>
      </c>
      <c r="D98" s="7">
        <v>3</v>
      </c>
      <c r="E98" s="7"/>
      <c r="F98" s="7">
        <f t="shared" si="12"/>
        <v>1.3333333333333333</v>
      </c>
      <c r="G98" s="7">
        <f t="shared" si="13"/>
        <v>0.66666666666666663</v>
      </c>
      <c r="H98" s="7">
        <v>1</v>
      </c>
      <c r="I98" s="7">
        <f t="shared" si="17"/>
        <v>1</v>
      </c>
      <c r="J98" s="7">
        <v>79000</v>
      </c>
      <c r="K98" s="7">
        <f t="shared" si="14"/>
        <v>79000</v>
      </c>
      <c r="L98" s="12">
        <f t="shared" si="15"/>
        <v>4.2134216466510469E-4</v>
      </c>
      <c r="M98" s="6">
        <f t="shared" si="16"/>
        <v>0.99351343143458937</v>
      </c>
      <c r="N98" s="11" t="s">
        <v>87</v>
      </c>
      <c r="O98" s="11" t="s">
        <v>24</v>
      </c>
      <c r="P98" s="11" t="s">
        <v>25</v>
      </c>
    </row>
    <row r="99" spans="1:16" ht="15.75">
      <c r="A99" s="9">
        <f t="shared" si="11"/>
        <v>95</v>
      </c>
      <c r="B99" s="9" t="s">
        <v>126</v>
      </c>
      <c r="C99" s="7">
        <v>8</v>
      </c>
      <c r="D99" s="7">
        <v>10</v>
      </c>
      <c r="E99" s="7">
        <v>30</v>
      </c>
      <c r="F99" s="7">
        <f t="shared" si="12"/>
        <v>16</v>
      </c>
      <c r="G99" s="7">
        <f t="shared" si="13"/>
        <v>8</v>
      </c>
      <c r="H99" s="7">
        <v>5</v>
      </c>
      <c r="I99" s="7">
        <f t="shared" si="17"/>
        <v>19</v>
      </c>
      <c r="J99" s="7">
        <v>4077</v>
      </c>
      <c r="K99" s="7">
        <f t="shared" si="14"/>
        <v>77463</v>
      </c>
      <c r="L99" s="12">
        <f t="shared" si="15"/>
        <v>4.131446595120634E-4</v>
      </c>
      <c r="M99" s="6">
        <f t="shared" si="16"/>
        <v>0.9939265760941014</v>
      </c>
      <c r="N99" s="11" t="s">
        <v>87</v>
      </c>
      <c r="O99" s="11" t="s">
        <v>24</v>
      </c>
      <c r="P99" s="11" t="s">
        <v>25</v>
      </c>
    </row>
    <row r="100" spans="1:16" ht="15.75">
      <c r="A100" s="9">
        <f t="shared" si="11"/>
        <v>96</v>
      </c>
      <c r="B100" s="9" t="s">
        <v>124</v>
      </c>
      <c r="C100" s="7"/>
      <c r="D100" s="7">
        <v>6</v>
      </c>
      <c r="E100" s="7"/>
      <c r="F100" s="7">
        <f t="shared" si="12"/>
        <v>2</v>
      </c>
      <c r="G100" s="7">
        <f t="shared" si="13"/>
        <v>1</v>
      </c>
      <c r="H100" s="7">
        <v>1</v>
      </c>
      <c r="I100" s="7">
        <f t="shared" si="17"/>
        <v>2</v>
      </c>
      <c r="J100" s="7">
        <v>35000</v>
      </c>
      <c r="K100" s="7">
        <f t="shared" si="14"/>
        <v>70000</v>
      </c>
      <c r="L100" s="12">
        <f t="shared" si="15"/>
        <v>3.7334115856401686E-4</v>
      </c>
      <c r="M100" s="6">
        <f t="shared" si="16"/>
        <v>0.99429991725266542</v>
      </c>
      <c r="N100" s="11" t="s">
        <v>87</v>
      </c>
      <c r="O100" s="11" t="s">
        <v>24</v>
      </c>
      <c r="P100" s="11" t="s">
        <v>25</v>
      </c>
    </row>
    <row r="101" spans="1:16" ht="15.75">
      <c r="A101" s="9">
        <f t="shared" si="11"/>
        <v>97</v>
      </c>
      <c r="B101" s="9" t="s">
        <v>116</v>
      </c>
      <c r="C101" s="7"/>
      <c r="D101" s="7">
        <v>2</v>
      </c>
      <c r="E101" s="7">
        <v>2</v>
      </c>
      <c r="F101" s="7">
        <f t="shared" ref="F101:F132" si="18">(C101+D101+E101)/3</f>
        <v>1.3333333333333333</v>
      </c>
      <c r="G101" s="7">
        <f t="shared" ref="G101:G132" si="19">F101/2</f>
        <v>0.66666666666666663</v>
      </c>
      <c r="H101" s="7">
        <v>1</v>
      </c>
      <c r="I101" s="7">
        <f t="shared" si="17"/>
        <v>1</v>
      </c>
      <c r="J101" s="7">
        <v>66000</v>
      </c>
      <c r="K101" s="7">
        <f t="shared" ref="K101:K132" si="20">I101*J101</f>
        <v>66000</v>
      </c>
      <c r="L101" s="12">
        <f t="shared" si="15"/>
        <v>3.5200737807464445E-4</v>
      </c>
      <c r="M101" s="6">
        <f t="shared" si="16"/>
        <v>0.99465192463074004</v>
      </c>
      <c r="N101" s="11" t="s">
        <v>87</v>
      </c>
      <c r="O101" s="11" t="s">
        <v>24</v>
      </c>
      <c r="P101" s="11" t="s">
        <v>25</v>
      </c>
    </row>
    <row r="102" spans="1:16" ht="15.75">
      <c r="A102" s="9">
        <f t="shared" si="11"/>
        <v>98</v>
      </c>
      <c r="B102" s="9" t="s">
        <v>127</v>
      </c>
      <c r="C102" s="7"/>
      <c r="D102" s="7">
        <v>19</v>
      </c>
      <c r="E102" s="7"/>
      <c r="F102" s="7">
        <f t="shared" si="18"/>
        <v>6.333333333333333</v>
      </c>
      <c r="G102" s="7">
        <f t="shared" si="19"/>
        <v>3.1666666666666665</v>
      </c>
      <c r="H102" s="7">
        <v>3</v>
      </c>
      <c r="I102" s="7">
        <f t="shared" si="17"/>
        <v>6.5</v>
      </c>
      <c r="J102" s="7">
        <v>10000</v>
      </c>
      <c r="K102" s="7">
        <f t="shared" si="20"/>
        <v>65000</v>
      </c>
      <c r="L102" s="12">
        <f t="shared" si="15"/>
        <v>3.4667393295230133E-4</v>
      </c>
      <c r="M102" s="6">
        <f t="shared" si="16"/>
        <v>0.99499859856369233</v>
      </c>
      <c r="N102" s="11" t="s">
        <v>87</v>
      </c>
      <c r="O102" s="11" t="s">
        <v>24</v>
      </c>
      <c r="P102" s="11" t="s">
        <v>25</v>
      </c>
    </row>
    <row r="103" spans="1:16" ht="15.75">
      <c r="A103" s="9">
        <f t="shared" si="11"/>
        <v>99</v>
      </c>
      <c r="B103" s="9" t="s">
        <v>131</v>
      </c>
      <c r="C103" s="7">
        <v>50</v>
      </c>
      <c r="D103" s="7"/>
      <c r="E103" s="7"/>
      <c r="F103" s="7">
        <f t="shared" si="18"/>
        <v>16.666666666666668</v>
      </c>
      <c r="G103" s="7">
        <f t="shared" si="19"/>
        <v>8.3333333333333339</v>
      </c>
      <c r="H103" s="7">
        <v>2</v>
      </c>
      <c r="I103" s="7">
        <f t="shared" si="17"/>
        <v>23</v>
      </c>
      <c r="J103" s="7">
        <v>2824</v>
      </c>
      <c r="K103" s="7">
        <f t="shared" si="20"/>
        <v>64952</v>
      </c>
      <c r="L103" s="12">
        <f t="shared" si="15"/>
        <v>3.4641792758642891E-4</v>
      </c>
      <c r="M103" s="6">
        <f t="shared" si="16"/>
        <v>0.99534501649127871</v>
      </c>
      <c r="N103" s="11" t="s">
        <v>87</v>
      </c>
      <c r="O103" s="11" t="s">
        <v>24</v>
      </c>
      <c r="P103" s="11" t="s">
        <v>25</v>
      </c>
    </row>
    <row r="104" spans="1:16" ht="15.75">
      <c r="A104" s="9">
        <f t="shared" si="11"/>
        <v>100</v>
      </c>
      <c r="B104" s="9" t="s">
        <v>130</v>
      </c>
      <c r="C104" s="7">
        <v>11</v>
      </c>
      <c r="D104" s="7">
        <v>11</v>
      </c>
      <c r="E104" s="7">
        <v>3</v>
      </c>
      <c r="F104" s="7">
        <f t="shared" si="18"/>
        <v>8.3333333333333339</v>
      </c>
      <c r="G104" s="7">
        <f t="shared" si="19"/>
        <v>4.166666666666667</v>
      </c>
      <c r="H104" s="7">
        <v>2</v>
      </c>
      <c r="I104" s="7">
        <f t="shared" si="17"/>
        <v>10.5</v>
      </c>
      <c r="J104" s="7">
        <v>6000</v>
      </c>
      <c r="K104" s="7">
        <f t="shared" si="20"/>
        <v>63000</v>
      </c>
      <c r="L104" s="12">
        <f t="shared" si="15"/>
        <v>3.3600704270761515E-4</v>
      </c>
      <c r="M104" s="6">
        <f t="shared" si="16"/>
        <v>0.99568102353398635</v>
      </c>
      <c r="N104" s="11" t="s">
        <v>87</v>
      </c>
      <c r="O104" s="11" t="s">
        <v>24</v>
      </c>
      <c r="P104" s="11" t="s">
        <v>25</v>
      </c>
    </row>
    <row r="105" spans="1:16" ht="15.75">
      <c r="A105" s="9">
        <f t="shared" si="11"/>
        <v>101</v>
      </c>
      <c r="B105" s="9" t="s">
        <v>128</v>
      </c>
      <c r="C105" s="7">
        <v>1</v>
      </c>
      <c r="D105" s="7">
        <v>1</v>
      </c>
      <c r="E105" s="7">
        <v>4</v>
      </c>
      <c r="F105" s="7">
        <f t="shared" si="18"/>
        <v>2</v>
      </c>
      <c r="G105" s="7">
        <f t="shared" si="19"/>
        <v>1</v>
      </c>
      <c r="H105" s="7">
        <v>1</v>
      </c>
      <c r="I105" s="7">
        <f t="shared" si="17"/>
        <v>2</v>
      </c>
      <c r="J105" s="7">
        <v>30000</v>
      </c>
      <c r="K105" s="7">
        <f t="shared" si="20"/>
        <v>60000</v>
      </c>
      <c r="L105" s="12">
        <f t="shared" si="15"/>
        <v>3.2000670734058586E-4</v>
      </c>
      <c r="M105" s="6">
        <f t="shared" si="16"/>
        <v>0.99600103024132691</v>
      </c>
      <c r="N105" s="11" t="s">
        <v>87</v>
      </c>
      <c r="O105" s="11" t="s">
        <v>24</v>
      </c>
      <c r="P105" s="11" t="s">
        <v>25</v>
      </c>
    </row>
    <row r="106" spans="1:16" ht="15.75">
      <c r="A106" s="9">
        <f t="shared" si="11"/>
        <v>102</v>
      </c>
      <c r="B106" s="13" t="s">
        <v>136</v>
      </c>
      <c r="C106" s="14"/>
      <c r="D106" s="14">
        <v>1</v>
      </c>
      <c r="E106" s="14">
        <v>3</v>
      </c>
      <c r="F106" s="14">
        <f t="shared" si="18"/>
        <v>1.3333333333333333</v>
      </c>
      <c r="G106" s="14">
        <f t="shared" si="19"/>
        <v>0.66666666666666663</v>
      </c>
      <c r="H106" s="14">
        <v>1</v>
      </c>
      <c r="I106" s="14">
        <f>7000</f>
        <v>7000</v>
      </c>
      <c r="J106" s="14">
        <v>25</v>
      </c>
      <c r="K106" s="14">
        <f t="shared" si="20"/>
        <v>175000</v>
      </c>
      <c r="L106" s="12">
        <f t="shared" si="15"/>
        <v>9.3335289641004204E-4</v>
      </c>
      <c r="M106" s="6">
        <f t="shared" si="16"/>
        <v>0.99693438313773697</v>
      </c>
      <c r="N106" s="11" t="s">
        <v>87</v>
      </c>
      <c r="O106" s="11" t="s">
        <v>24</v>
      </c>
      <c r="P106" s="11" t="s">
        <v>25</v>
      </c>
    </row>
    <row r="107" spans="1:16" ht="15.75">
      <c r="A107" s="9">
        <f t="shared" si="11"/>
        <v>103</v>
      </c>
      <c r="B107" s="9" t="s">
        <v>114</v>
      </c>
      <c r="C107" s="7">
        <v>20</v>
      </c>
      <c r="D107" s="7">
        <v>10</v>
      </c>
      <c r="E107" s="7">
        <v>5</v>
      </c>
      <c r="F107" s="7">
        <f t="shared" si="18"/>
        <v>11.666666666666666</v>
      </c>
      <c r="G107" s="7">
        <f t="shared" si="19"/>
        <v>5.833333333333333</v>
      </c>
      <c r="H107" s="7">
        <v>10</v>
      </c>
      <c r="I107" s="7">
        <f t="shared" ref="I107:I122" si="21">F107+G107-H107</f>
        <v>7.5</v>
      </c>
      <c r="J107" s="7">
        <v>7600</v>
      </c>
      <c r="K107" s="7">
        <f t="shared" si="20"/>
        <v>57000</v>
      </c>
      <c r="L107" s="12">
        <f t="shared" si="15"/>
        <v>3.0400637197355656E-4</v>
      </c>
      <c r="M107" s="6">
        <f t="shared" si="16"/>
        <v>0.99723838950971055</v>
      </c>
      <c r="N107" s="11" t="s">
        <v>87</v>
      </c>
      <c r="O107" s="11" t="s">
        <v>24</v>
      </c>
      <c r="P107" s="11" t="s">
        <v>65</v>
      </c>
    </row>
    <row r="108" spans="1:16" ht="15.75">
      <c r="A108" s="9">
        <f t="shared" si="11"/>
        <v>104</v>
      </c>
      <c r="B108" s="9" t="s">
        <v>129</v>
      </c>
      <c r="C108" s="7">
        <v>8</v>
      </c>
      <c r="D108" s="7">
        <v>6</v>
      </c>
      <c r="E108" s="7">
        <v>8</v>
      </c>
      <c r="F108" s="7">
        <f t="shared" si="18"/>
        <v>7.333333333333333</v>
      </c>
      <c r="G108" s="7">
        <f t="shared" si="19"/>
        <v>3.6666666666666665</v>
      </c>
      <c r="H108" s="7">
        <v>4</v>
      </c>
      <c r="I108" s="7">
        <f t="shared" si="21"/>
        <v>7</v>
      </c>
      <c r="J108" s="7">
        <v>8100</v>
      </c>
      <c r="K108" s="7">
        <f t="shared" si="20"/>
        <v>56700</v>
      </c>
      <c r="L108" s="12">
        <f t="shared" si="15"/>
        <v>3.0240633843685365E-4</v>
      </c>
      <c r="M108" s="6">
        <f t="shared" si="16"/>
        <v>0.99754079584814737</v>
      </c>
      <c r="N108" s="11" t="s">
        <v>87</v>
      </c>
      <c r="O108" s="11" t="s">
        <v>24</v>
      </c>
      <c r="P108" s="11" t="s">
        <v>25</v>
      </c>
    </row>
    <row r="109" spans="1:16" ht="15.75">
      <c r="A109" s="9">
        <f t="shared" si="11"/>
        <v>105</v>
      </c>
      <c r="B109" s="9" t="s">
        <v>133</v>
      </c>
      <c r="C109" s="7">
        <v>5</v>
      </c>
      <c r="D109" s="7">
        <v>20</v>
      </c>
      <c r="E109" s="7">
        <v>23</v>
      </c>
      <c r="F109" s="7">
        <f t="shared" si="18"/>
        <v>16</v>
      </c>
      <c r="G109" s="7">
        <f t="shared" si="19"/>
        <v>8</v>
      </c>
      <c r="H109" s="7">
        <v>3</v>
      </c>
      <c r="I109" s="7">
        <f t="shared" si="21"/>
        <v>21</v>
      </c>
      <c r="J109" s="7">
        <v>2640</v>
      </c>
      <c r="K109" s="7">
        <f t="shared" si="20"/>
        <v>55440</v>
      </c>
      <c r="L109" s="12">
        <f t="shared" si="15"/>
        <v>2.9568619758270131E-4</v>
      </c>
      <c r="M109" s="6">
        <f t="shared" si="16"/>
        <v>0.99783648204573006</v>
      </c>
      <c r="N109" s="11" t="s">
        <v>87</v>
      </c>
      <c r="O109" s="11" t="s">
        <v>24</v>
      </c>
      <c r="P109" s="11" t="s">
        <v>25</v>
      </c>
    </row>
    <row r="110" spans="1:16" ht="15.75">
      <c r="A110" s="9">
        <f t="shared" si="11"/>
        <v>106</v>
      </c>
      <c r="B110" s="9" t="s">
        <v>135</v>
      </c>
      <c r="C110" s="7">
        <v>37</v>
      </c>
      <c r="D110" s="7"/>
      <c r="E110" s="7">
        <v>10</v>
      </c>
      <c r="F110" s="7">
        <f t="shared" si="18"/>
        <v>15.666666666666666</v>
      </c>
      <c r="G110" s="7">
        <f t="shared" si="19"/>
        <v>7.833333333333333</v>
      </c>
      <c r="H110" s="7">
        <v>3</v>
      </c>
      <c r="I110" s="7">
        <f t="shared" si="21"/>
        <v>20.5</v>
      </c>
      <c r="J110" s="7">
        <v>2155</v>
      </c>
      <c r="K110" s="7">
        <f t="shared" si="20"/>
        <v>44177.5</v>
      </c>
      <c r="L110" s="12">
        <f t="shared" si="15"/>
        <v>2.3561827189231221E-4</v>
      </c>
      <c r="M110" s="6">
        <f t="shared" si="16"/>
        <v>0.99807210031762239</v>
      </c>
      <c r="N110" s="11" t="s">
        <v>87</v>
      </c>
      <c r="O110" s="11" t="s">
        <v>24</v>
      </c>
      <c r="P110" s="11" t="s">
        <v>25</v>
      </c>
    </row>
    <row r="111" spans="1:16" ht="15.75">
      <c r="A111" s="9">
        <f t="shared" si="11"/>
        <v>107</v>
      </c>
      <c r="B111" s="9" t="s">
        <v>137</v>
      </c>
      <c r="C111" s="7">
        <v>50</v>
      </c>
      <c r="D111" s="7"/>
      <c r="E111" s="7"/>
      <c r="F111" s="7">
        <f t="shared" si="18"/>
        <v>16.666666666666668</v>
      </c>
      <c r="G111" s="7">
        <f t="shared" si="19"/>
        <v>8.3333333333333339</v>
      </c>
      <c r="H111" s="7">
        <v>3</v>
      </c>
      <c r="I111" s="7">
        <f t="shared" si="21"/>
        <v>22</v>
      </c>
      <c r="J111" s="7">
        <v>1950</v>
      </c>
      <c r="K111" s="7">
        <f t="shared" si="20"/>
        <v>42900</v>
      </c>
      <c r="L111" s="12">
        <f t="shared" si="15"/>
        <v>2.2880479574851888E-4</v>
      </c>
      <c r="M111" s="6">
        <f t="shared" si="16"/>
        <v>0.99830090511337088</v>
      </c>
      <c r="N111" s="11" t="s">
        <v>87</v>
      </c>
      <c r="O111" s="11" t="s">
        <v>27</v>
      </c>
      <c r="P111" s="11" t="s">
        <v>28</v>
      </c>
    </row>
    <row r="112" spans="1:16" ht="15.75">
      <c r="A112" s="9">
        <f t="shared" si="11"/>
        <v>108</v>
      </c>
      <c r="B112" s="9" t="s">
        <v>134</v>
      </c>
      <c r="C112" s="7">
        <v>9</v>
      </c>
      <c r="D112" s="7">
        <v>3</v>
      </c>
      <c r="E112" s="7">
        <v>6</v>
      </c>
      <c r="F112" s="7">
        <f t="shared" si="18"/>
        <v>6</v>
      </c>
      <c r="G112" s="7">
        <f t="shared" si="19"/>
        <v>3</v>
      </c>
      <c r="H112" s="7">
        <v>2</v>
      </c>
      <c r="I112" s="7">
        <f t="shared" si="21"/>
        <v>7</v>
      </c>
      <c r="J112" s="7">
        <v>5900</v>
      </c>
      <c r="K112" s="7">
        <f t="shared" si="20"/>
        <v>41300</v>
      </c>
      <c r="L112" s="12">
        <f t="shared" si="15"/>
        <v>2.2027128355276993E-4</v>
      </c>
      <c r="M112" s="6">
        <f t="shared" si="16"/>
        <v>0.99852117639692362</v>
      </c>
      <c r="N112" s="11" t="s">
        <v>87</v>
      </c>
      <c r="O112" s="11" t="s">
        <v>24</v>
      </c>
      <c r="P112" s="11" t="s">
        <v>25</v>
      </c>
    </row>
    <row r="113" spans="1:16" ht="15.75">
      <c r="A113" s="9">
        <f t="shared" ref="A113:A124" si="22">A112+1</f>
        <v>109</v>
      </c>
      <c r="B113" s="9" t="s">
        <v>125</v>
      </c>
      <c r="C113" s="7"/>
      <c r="D113" s="7">
        <v>3</v>
      </c>
      <c r="E113" s="7"/>
      <c r="F113" s="7">
        <f t="shared" si="18"/>
        <v>1</v>
      </c>
      <c r="G113" s="7">
        <f t="shared" si="19"/>
        <v>0.5</v>
      </c>
      <c r="H113" s="7">
        <v>1</v>
      </c>
      <c r="I113" s="7">
        <f t="shared" si="21"/>
        <v>0.5</v>
      </c>
      <c r="J113" s="7">
        <v>69500</v>
      </c>
      <c r="K113" s="7">
        <f t="shared" si="20"/>
        <v>34750</v>
      </c>
      <c r="L113" s="12">
        <f t="shared" si="15"/>
        <v>1.8533721800142265E-4</v>
      </c>
      <c r="M113" s="6">
        <f t="shared" si="16"/>
        <v>0.99870651361492502</v>
      </c>
      <c r="N113" s="11" t="s">
        <v>87</v>
      </c>
      <c r="O113" s="11" t="s">
        <v>24</v>
      </c>
      <c r="P113" s="11" t="s">
        <v>25</v>
      </c>
    </row>
    <row r="114" spans="1:16" ht="15.75">
      <c r="A114" s="9">
        <f t="shared" si="22"/>
        <v>110</v>
      </c>
      <c r="B114" s="9" t="s">
        <v>140</v>
      </c>
      <c r="C114" s="7">
        <v>5</v>
      </c>
      <c r="D114" s="7">
        <v>3</v>
      </c>
      <c r="E114" s="7">
        <v>5</v>
      </c>
      <c r="F114" s="7">
        <f t="shared" si="18"/>
        <v>4.333333333333333</v>
      </c>
      <c r="G114" s="7">
        <f t="shared" si="19"/>
        <v>2.1666666666666665</v>
      </c>
      <c r="H114" s="7">
        <v>2</v>
      </c>
      <c r="I114" s="7">
        <f t="shared" si="21"/>
        <v>4.5</v>
      </c>
      <c r="J114" s="7">
        <v>6800</v>
      </c>
      <c r="K114" s="7">
        <f t="shared" si="20"/>
        <v>30600</v>
      </c>
      <c r="L114" s="12">
        <f t="shared" si="15"/>
        <v>1.6320342074369878E-4</v>
      </c>
      <c r="M114" s="6">
        <f t="shared" si="16"/>
        <v>0.99886971703566874</v>
      </c>
      <c r="N114" s="11" t="s">
        <v>87</v>
      </c>
      <c r="O114" s="11" t="s">
        <v>24</v>
      </c>
      <c r="P114" s="11" t="s">
        <v>25</v>
      </c>
    </row>
    <row r="115" spans="1:16" s="19" customFormat="1" ht="15.75">
      <c r="A115" s="9">
        <f t="shared" si="22"/>
        <v>111</v>
      </c>
      <c r="B115" s="9" t="s">
        <v>132</v>
      </c>
      <c r="C115" s="7">
        <v>5</v>
      </c>
      <c r="D115" s="7">
        <v>2</v>
      </c>
      <c r="E115" s="7"/>
      <c r="F115" s="7">
        <f t="shared" si="18"/>
        <v>2.3333333333333335</v>
      </c>
      <c r="G115" s="7">
        <f t="shared" si="19"/>
        <v>1.1666666666666667</v>
      </c>
      <c r="H115" s="7">
        <v>2</v>
      </c>
      <c r="I115" s="7">
        <f t="shared" si="21"/>
        <v>1.5</v>
      </c>
      <c r="J115" s="7">
        <v>19475</v>
      </c>
      <c r="K115" s="7">
        <f t="shared" si="20"/>
        <v>29212.5</v>
      </c>
      <c r="L115" s="12">
        <f t="shared" si="15"/>
        <v>1.5580326563644775E-4</v>
      </c>
      <c r="M115" s="6">
        <f t="shared" si="16"/>
        <v>0.9990255203013052</v>
      </c>
      <c r="N115" s="17" t="s">
        <v>87</v>
      </c>
      <c r="O115" s="17" t="s">
        <v>24</v>
      </c>
      <c r="P115" s="17" t="s">
        <v>25</v>
      </c>
    </row>
    <row r="116" spans="1:16" ht="15.75">
      <c r="A116" s="9">
        <f t="shared" si="22"/>
        <v>112</v>
      </c>
      <c r="B116" s="9" t="s">
        <v>139</v>
      </c>
      <c r="C116" s="7"/>
      <c r="D116" s="7">
        <v>5</v>
      </c>
      <c r="E116" s="7">
        <v>6</v>
      </c>
      <c r="F116" s="7">
        <f t="shared" si="18"/>
        <v>3.6666666666666665</v>
      </c>
      <c r="G116" s="7">
        <f t="shared" si="19"/>
        <v>1.8333333333333333</v>
      </c>
      <c r="H116" s="7">
        <v>2</v>
      </c>
      <c r="I116" s="7">
        <f t="shared" si="21"/>
        <v>3.5</v>
      </c>
      <c r="J116" s="7">
        <v>8200</v>
      </c>
      <c r="K116" s="7">
        <f t="shared" si="20"/>
        <v>28700</v>
      </c>
      <c r="L116" s="12">
        <f t="shared" si="15"/>
        <v>1.530698750112469E-4</v>
      </c>
      <c r="M116" s="6">
        <f t="shared" si="16"/>
        <v>0.99917859017631649</v>
      </c>
      <c r="N116" s="11" t="s">
        <v>87</v>
      </c>
      <c r="O116" s="11" t="s">
        <v>24</v>
      </c>
      <c r="P116" s="11" t="s">
        <v>25</v>
      </c>
    </row>
    <row r="117" spans="1:16" ht="15.75">
      <c r="A117" s="9">
        <f t="shared" si="22"/>
        <v>113</v>
      </c>
      <c r="B117" s="9" t="s">
        <v>142</v>
      </c>
      <c r="C117" s="7"/>
      <c r="D117" s="7"/>
      <c r="E117" s="7">
        <v>5</v>
      </c>
      <c r="F117" s="7">
        <f t="shared" si="18"/>
        <v>1.6666666666666667</v>
      </c>
      <c r="G117" s="7">
        <f t="shared" si="19"/>
        <v>0.83333333333333337</v>
      </c>
      <c r="H117" s="7">
        <v>1</v>
      </c>
      <c r="I117" s="7">
        <f t="shared" si="21"/>
        <v>1.5</v>
      </c>
      <c r="J117" s="7">
        <v>15000</v>
      </c>
      <c r="K117" s="7">
        <f t="shared" si="20"/>
        <v>22500</v>
      </c>
      <c r="L117" s="12">
        <f t="shared" si="15"/>
        <v>1.200025152527197E-4</v>
      </c>
      <c r="M117" s="6">
        <f t="shared" si="16"/>
        <v>0.99929859269156918</v>
      </c>
      <c r="N117" s="11"/>
      <c r="O117" s="11"/>
      <c r="P117" s="11"/>
    </row>
    <row r="118" spans="1:16" ht="15.75">
      <c r="A118" s="9">
        <f t="shared" si="22"/>
        <v>114</v>
      </c>
      <c r="B118" s="9" t="s">
        <v>141</v>
      </c>
      <c r="C118" s="7">
        <v>2</v>
      </c>
      <c r="D118" s="7">
        <v>2</v>
      </c>
      <c r="E118" s="7"/>
      <c r="F118" s="7">
        <f t="shared" si="18"/>
        <v>1.3333333333333333</v>
      </c>
      <c r="G118" s="7">
        <f t="shared" si="19"/>
        <v>0.66666666666666663</v>
      </c>
      <c r="H118" s="7">
        <v>1</v>
      </c>
      <c r="I118" s="7">
        <f t="shared" si="21"/>
        <v>1</v>
      </c>
      <c r="J118" s="7">
        <f>379*50</f>
        <v>18950</v>
      </c>
      <c r="K118" s="7">
        <f t="shared" si="20"/>
        <v>18950</v>
      </c>
      <c r="L118" s="12">
        <f t="shared" si="15"/>
        <v>1.010687850684017E-4</v>
      </c>
      <c r="M118" s="6">
        <f t="shared" si="16"/>
        <v>0.99939966147663761</v>
      </c>
      <c r="N118" s="11"/>
      <c r="O118" s="11"/>
      <c r="P118" s="11"/>
    </row>
    <row r="119" spans="1:16" ht="15.75">
      <c r="A119" s="9">
        <f t="shared" si="22"/>
        <v>115</v>
      </c>
      <c r="B119" s="9" t="s">
        <v>138</v>
      </c>
      <c r="C119" s="7"/>
      <c r="D119" s="7">
        <v>1</v>
      </c>
      <c r="E119" s="7">
        <v>2</v>
      </c>
      <c r="F119" s="7">
        <f t="shared" si="18"/>
        <v>1</v>
      </c>
      <c r="G119" s="7">
        <f t="shared" si="19"/>
        <v>0.5</v>
      </c>
      <c r="H119" s="7">
        <v>1</v>
      </c>
      <c r="I119" s="7">
        <f t="shared" si="21"/>
        <v>0.5</v>
      </c>
      <c r="J119" s="7">
        <v>31000</v>
      </c>
      <c r="K119" s="7">
        <f t="shared" si="20"/>
        <v>15500</v>
      </c>
      <c r="L119" s="12">
        <f t="shared" si="15"/>
        <v>8.2668399396318009E-5</v>
      </c>
      <c r="M119" s="6">
        <f t="shared" si="16"/>
        <v>0.99948232987603391</v>
      </c>
      <c r="N119" s="11"/>
      <c r="O119" s="11"/>
      <c r="P119" s="11"/>
    </row>
    <row r="120" spans="1:16" ht="15.75">
      <c r="A120" s="9">
        <f t="shared" si="22"/>
        <v>116</v>
      </c>
      <c r="B120" s="9" t="s">
        <v>144</v>
      </c>
      <c r="C120" s="7">
        <v>2</v>
      </c>
      <c r="D120" s="7"/>
      <c r="E120" s="7">
        <v>3</v>
      </c>
      <c r="F120" s="7">
        <f t="shared" si="18"/>
        <v>1.6666666666666667</v>
      </c>
      <c r="G120" s="7">
        <f t="shared" si="19"/>
        <v>0.83333333333333337</v>
      </c>
      <c r="H120" s="7">
        <v>1</v>
      </c>
      <c r="I120" s="7">
        <f t="shared" si="21"/>
        <v>1.5</v>
      </c>
      <c r="J120" s="7">
        <v>8850</v>
      </c>
      <c r="K120" s="7">
        <f t="shared" si="20"/>
        <v>13275</v>
      </c>
      <c r="L120" s="12">
        <f t="shared" si="15"/>
        <v>7.0801483999104618E-5</v>
      </c>
      <c r="M120" s="6">
        <f t="shared" si="16"/>
        <v>0.99955313136003299</v>
      </c>
      <c r="N120" s="11"/>
      <c r="O120" s="11"/>
      <c r="P120" s="11"/>
    </row>
    <row r="121" spans="1:16" ht="15.75">
      <c r="A121" s="9">
        <f t="shared" si="22"/>
        <v>117</v>
      </c>
      <c r="B121" s="9" t="s">
        <v>143</v>
      </c>
      <c r="C121" s="7">
        <v>4</v>
      </c>
      <c r="D121" s="7">
        <v>2</v>
      </c>
      <c r="E121" s="7">
        <v>4</v>
      </c>
      <c r="F121" s="7">
        <f t="shared" si="18"/>
        <v>3.3333333333333335</v>
      </c>
      <c r="G121" s="7">
        <f t="shared" si="19"/>
        <v>1.6666666666666667</v>
      </c>
      <c r="H121" s="7">
        <v>3</v>
      </c>
      <c r="I121" s="7">
        <f t="shared" si="21"/>
        <v>2</v>
      </c>
      <c r="J121" s="7">
        <v>6500</v>
      </c>
      <c r="K121" s="7">
        <f t="shared" si="20"/>
        <v>13000</v>
      </c>
      <c r="L121" s="12">
        <f t="shared" si="15"/>
        <v>6.9334786590460271E-5</v>
      </c>
      <c r="M121" s="6">
        <f t="shared" si="16"/>
        <v>0.99962246614662342</v>
      </c>
      <c r="N121" s="11"/>
      <c r="O121" s="11"/>
      <c r="P121" s="11"/>
    </row>
    <row r="122" spans="1:16" ht="15.75">
      <c r="A122" s="9">
        <f t="shared" si="22"/>
        <v>118</v>
      </c>
      <c r="B122" s="9" t="s">
        <v>145</v>
      </c>
      <c r="C122" s="7"/>
      <c r="D122" s="7">
        <v>5</v>
      </c>
      <c r="E122" s="7">
        <v>10</v>
      </c>
      <c r="F122" s="7">
        <f t="shared" si="18"/>
        <v>5</v>
      </c>
      <c r="G122" s="7">
        <f t="shared" si="19"/>
        <v>2.5</v>
      </c>
      <c r="H122" s="7">
        <v>2</v>
      </c>
      <c r="I122" s="7">
        <f t="shared" si="21"/>
        <v>5.5</v>
      </c>
      <c r="J122" s="7">
        <v>2200</v>
      </c>
      <c r="K122" s="7">
        <f t="shared" si="20"/>
        <v>12100</v>
      </c>
      <c r="L122" s="12">
        <f t="shared" si="15"/>
        <v>6.4534685980351477E-5</v>
      </c>
      <c r="M122" s="6">
        <f t="shared" si="16"/>
        <v>0.99968700083260376</v>
      </c>
      <c r="N122" s="11"/>
      <c r="O122" s="11"/>
      <c r="P122" s="11"/>
    </row>
    <row r="123" spans="1:16" s="19" customFormat="1" ht="15.75">
      <c r="A123" s="13">
        <f t="shared" si="22"/>
        <v>119</v>
      </c>
      <c r="B123" s="13" t="s">
        <v>146</v>
      </c>
      <c r="C123" s="14"/>
      <c r="D123" s="14">
        <v>3</v>
      </c>
      <c r="E123" s="14"/>
      <c r="F123" s="14">
        <f t="shared" si="18"/>
        <v>1</v>
      </c>
      <c r="G123" s="14">
        <f t="shared" si="19"/>
        <v>0.5</v>
      </c>
      <c r="H123" s="14">
        <v>1</v>
      </c>
      <c r="I123" s="14">
        <v>9</v>
      </c>
      <c r="J123" s="14">
        <v>6198.75</v>
      </c>
      <c r="K123" s="14">
        <f t="shared" si="20"/>
        <v>55788.75</v>
      </c>
      <c r="L123" s="12">
        <f t="shared" si="15"/>
        <v>2.975462365691185E-4</v>
      </c>
      <c r="M123" s="6">
        <f t="shared" si="16"/>
        <v>0.99998454706917284</v>
      </c>
      <c r="N123" s="17"/>
      <c r="O123" s="17"/>
      <c r="P123" s="17"/>
    </row>
    <row r="124" spans="1:16" ht="15.75">
      <c r="A124" s="13">
        <f t="shared" si="22"/>
        <v>120</v>
      </c>
      <c r="B124" s="9" t="s">
        <v>147</v>
      </c>
      <c r="C124" s="7"/>
      <c r="D124" s="7"/>
      <c r="E124" s="7">
        <v>3</v>
      </c>
      <c r="F124" s="7">
        <f t="shared" si="18"/>
        <v>1</v>
      </c>
      <c r="G124" s="7">
        <f t="shared" si="19"/>
        <v>0.5</v>
      </c>
      <c r="H124" s="7">
        <v>1</v>
      </c>
      <c r="I124" s="7">
        <f>F124+G124-H124</f>
        <v>0.5</v>
      </c>
      <c r="J124" s="7">
        <v>5700</v>
      </c>
      <c r="K124" s="7">
        <f t="shared" si="20"/>
        <v>2850</v>
      </c>
      <c r="L124" s="12">
        <f t="shared" si="15"/>
        <v>1.5200318598677829E-5</v>
      </c>
      <c r="M124" s="6">
        <f t="shared" si="16"/>
        <v>0.99999974738777153</v>
      </c>
      <c r="N124" s="17" t="s">
        <v>48</v>
      </c>
      <c r="O124" s="17" t="s">
        <v>24</v>
      </c>
      <c r="P124" s="17" t="s">
        <v>25</v>
      </c>
    </row>
    <row r="125" spans="1:16" ht="15.75">
      <c r="A125" s="9"/>
      <c r="B125" s="9"/>
      <c r="C125" s="7"/>
      <c r="D125" s="7"/>
      <c r="E125" s="7"/>
      <c r="F125" s="7"/>
      <c r="G125" s="7"/>
      <c r="H125" s="7"/>
      <c r="I125" s="7"/>
      <c r="J125" s="7"/>
      <c r="K125" s="7">
        <f>SUM(K5:K124)</f>
        <v>187496069.75</v>
      </c>
      <c r="L125" s="10"/>
      <c r="M125" s="6"/>
      <c r="N125" s="11"/>
      <c r="O125" s="11"/>
      <c r="P125" s="11"/>
    </row>
    <row r="126" spans="1:16" ht="15.75">
      <c r="A126" s="9"/>
      <c r="B126" s="9" t="s">
        <v>161</v>
      </c>
      <c r="C126" s="7"/>
      <c r="D126" s="7"/>
      <c r="E126" s="7"/>
      <c r="F126" s="7"/>
      <c r="G126" s="7"/>
      <c r="H126" s="7"/>
      <c r="I126" s="7"/>
      <c r="J126" s="7"/>
      <c r="K126" s="7"/>
      <c r="L126" s="10"/>
      <c r="M126" s="6"/>
      <c r="N126" s="11"/>
      <c r="O126" s="11"/>
      <c r="P126" s="11"/>
    </row>
    <row r="127" spans="1:16" ht="15.75">
      <c r="A127" s="9"/>
      <c r="B127" s="9" t="s">
        <v>158</v>
      </c>
      <c r="C127" s="7"/>
      <c r="D127" s="7"/>
      <c r="E127" s="7"/>
      <c r="F127" s="7"/>
      <c r="G127" s="7"/>
      <c r="H127" s="7"/>
      <c r="I127" s="7"/>
      <c r="J127" s="7"/>
      <c r="K127" s="7"/>
      <c r="L127" s="10"/>
      <c r="M127" s="6"/>
      <c r="N127" s="11"/>
      <c r="O127" s="11"/>
      <c r="P127" s="11"/>
    </row>
    <row r="128" spans="1:16" ht="15.75">
      <c r="A128" s="4"/>
      <c r="B128" s="9" t="s">
        <v>159</v>
      </c>
      <c r="C128" s="7"/>
      <c r="D128" s="7"/>
      <c r="E128" s="7"/>
      <c r="F128" s="7"/>
      <c r="G128" s="7"/>
      <c r="H128" s="7"/>
      <c r="I128" s="7"/>
      <c r="J128" s="7"/>
      <c r="K128" s="7"/>
      <c r="L128" s="6"/>
      <c r="M128" s="6"/>
      <c r="N128" s="4"/>
      <c r="O128" s="4"/>
      <c r="P128" s="4"/>
    </row>
  </sheetData>
  <sortState ref="B5:K124">
    <sortCondition descending="1" ref="K124"/>
  </sortState>
  <mergeCells count="11">
    <mergeCell ref="I3:I4"/>
    <mergeCell ref="A3:A4"/>
    <mergeCell ref="B3:B4"/>
    <mergeCell ref="C3:F3"/>
    <mergeCell ref="G3:G4"/>
    <mergeCell ref="H3:H4"/>
    <mergeCell ref="J3:J4"/>
    <mergeCell ref="K3:K4"/>
    <mergeCell ref="L3:L4"/>
    <mergeCell ref="M3:M4"/>
    <mergeCell ref="N3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PARETO</vt:lpstr>
      <vt:lpstr>REVISI</vt:lpstr>
      <vt:lpstr>Sheet3</vt:lpstr>
    </vt:vector>
  </TitlesOfParts>
  <Company>ig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iin-gus</dc:creator>
  <cp:lastModifiedBy>DarkUser</cp:lastModifiedBy>
  <dcterms:created xsi:type="dcterms:W3CDTF">2011-10-08T14:34:06Z</dcterms:created>
  <dcterms:modified xsi:type="dcterms:W3CDTF">2011-10-14T02:44:48Z</dcterms:modified>
</cp:coreProperties>
</file>